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X:\Users\PBn\akce\2021 KROS\ŘEPORYJE\VÝSTUP III\"/>
    </mc:Choice>
  </mc:AlternateContent>
  <bookViews>
    <workbookView xWindow="0" yWindow="0" windowWidth="0" windowHeight="0"/>
  </bookViews>
  <sheets>
    <sheet name="Rekapitulace stavby" sheetId="1" r:id="rId1"/>
    <sheet name="181 - DIO" sheetId="2" r:id="rId2"/>
    <sheet name="SO 461 - Ocharana kabelů ..." sheetId="3" r:id="rId3"/>
    <sheet name="SO 462 - Ochrana kabelů T..." sheetId="4" r:id="rId4"/>
    <sheet name="SO 463 - Úprava zařízení ..." sheetId="5" r:id="rId5"/>
    <sheet name="SO 431 - Ochrana NN kabel..." sheetId="6" r:id="rId6"/>
    <sheet name="SO 432 - Ocharana kabelu ..." sheetId="7" r:id="rId7"/>
    <sheet name="SO 000 - Vedlejší a ostat..." sheetId="8" r:id="rId8"/>
    <sheet name="SO 201 - Most" sheetId="9" r:id="rId9"/>
    <sheet name="SO 331 - Ochrana kanaliza..." sheetId="10" r:id="rId10"/>
    <sheet name="SO 341 - Ochrana vodovodu..." sheetId="11" r:id="rId11"/>
    <sheet name="SO 521 - Ochrana plynovod..." sheetId="12" r:id="rId12"/>
    <sheet name="Pokyny pro vyplnění" sheetId="13" r:id="rId13"/>
  </sheets>
  <definedNames>
    <definedName name="_xlnm.Print_Area" localSheetId="0">'Rekapitulace stavby'!$D$4:$AO$36,'Rekapitulace stavby'!$C$42:$AQ$71</definedName>
    <definedName name="_xlnm.Print_Titles" localSheetId="0">'Rekapitulace stavby'!$52:$52</definedName>
    <definedName name="_xlnm._FilterDatabase" localSheetId="1" hidden="1">'181 - DIO'!$C$85:$K$245</definedName>
    <definedName name="_xlnm.Print_Area" localSheetId="1">'181 - DIO'!$C$4:$J$39,'181 - DIO'!$C$45:$J$67,'181 - DIO'!$C$73:$K$245</definedName>
    <definedName name="_xlnm.Print_Titles" localSheetId="1">'181 - DIO'!$85:$85</definedName>
    <definedName name="_xlnm._FilterDatabase" localSheetId="2" hidden="1">'SO 461 - Ocharana kabelů ...'!$C$93:$K$282</definedName>
    <definedName name="_xlnm.Print_Area" localSheetId="2">'SO 461 - Ocharana kabelů ...'!$C$4:$J$41,'SO 461 - Ocharana kabelů ...'!$C$47:$J$73,'SO 461 - Ocharana kabelů ...'!$C$79:$K$282</definedName>
    <definedName name="_xlnm.Print_Titles" localSheetId="2">'SO 461 - Ocharana kabelů ...'!$93:$93</definedName>
    <definedName name="_xlnm._FilterDatabase" localSheetId="3" hidden="1">'SO 462 - Ochrana kabelů T...'!$C$92:$K$196</definedName>
    <definedName name="_xlnm.Print_Area" localSheetId="3">'SO 462 - Ochrana kabelů T...'!$C$4:$J$41,'SO 462 - Ochrana kabelů T...'!$C$47:$J$72,'SO 462 - Ochrana kabelů T...'!$C$78:$K$196</definedName>
    <definedName name="_xlnm.Print_Titles" localSheetId="3">'SO 462 - Ochrana kabelů T...'!$92:$92</definedName>
    <definedName name="_xlnm._FilterDatabase" localSheetId="4" hidden="1">'SO 463 - Úprava zařízení ...'!$C$92:$K$147</definedName>
    <definedName name="_xlnm.Print_Area" localSheetId="4">'SO 463 - Úprava zařízení ...'!$C$4:$J$41,'SO 463 - Úprava zařízení ...'!$C$47:$J$72,'SO 463 - Úprava zařízení ...'!$C$78:$K$147</definedName>
    <definedName name="_xlnm.Print_Titles" localSheetId="4">'SO 463 - Úprava zařízení ...'!$92:$92</definedName>
    <definedName name="_xlnm._FilterDatabase" localSheetId="5" hidden="1">'SO 431 - Ochrana NN kabel...'!$C$94:$K$190</definedName>
    <definedName name="_xlnm.Print_Area" localSheetId="5">'SO 431 - Ochrana NN kabel...'!$C$4:$J$41,'SO 431 - Ochrana NN kabel...'!$C$47:$J$74,'SO 431 - Ochrana NN kabel...'!$C$80:$K$190</definedName>
    <definedName name="_xlnm.Print_Titles" localSheetId="5">'SO 431 - Ochrana NN kabel...'!$94:$94</definedName>
    <definedName name="_xlnm._FilterDatabase" localSheetId="6" hidden="1">'SO 432 - Ocharana kabelu ...'!$C$92:$K$216</definedName>
    <definedName name="_xlnm.Print_Area" localSheetId="6">'SO 432 - Ocharana kabelu ...'!$C$4:$J$41,'SO 432 - Ocharana kabelu ...'!$C$47:$J$72,'SO 432 - Ocharana kabelu ...'!$C$78:$K$216</definedName>
    <definedName name="_xlnm.Print_Titles" localSheetId="6">'SO 432 - Ocharana kabelu ...'!$92:$92</definedName>
    <definedName name="_xlnm._FilterDatabase" localSheetId="7" hidden="1">'SO 000 - Vedlejší a ostat...'!$C$84:$K$134</definedName>
    <definedName name="_xlnm.Print_Area" localSheetId="7">'SO 000 - Vedlejší a ostat...'!$C$4:$J$39,'SO 000 - Vedlejší a ostat...'!$C$45:$J$66,'SO 000 - Vedlejší a ostat...'!$C$72:$K$134</definedName>
    <definedName name="_xlnm.Print_Titles" localSheetId="7">'SO 000 - Vedlejší a ostat...'!$84:$84</definedName>
    <definedName name="_xlnm._FilterDatabase" localSheetId="8" hidden="1">'SO 201 - Most'!$C$94:$K$1312</definedName>
    <definedName name="_xlnm.Print_Area" localSheetId="8">'SO 201 - Most'!$C$4:$J$39,'SO 201 - Most'!$C$45:$J$76,'SO 201 - Most'!$C$82:$K$1312</definedName>
    <definedName name="_xlnm.Print_Titles" localSheetId="8">'SO 201 - Most'!$94:$94</definedName>
    <definedName name="_xlnm._FilterDatabase" localSheetId="9" hidden="1">'SO 331 - Ochrana kanaliza...'!$C$80:$K$86</definedName>
    <definedName name="_xlnm.Print_Area" localSheetId="9">'SO 331 - Ochrana kanaliza...'!$C$4:$J$39,'SO 331 - Ochrana kanaliza...'!$C$45:$J$62,'SO 331 - Ochrana kanaliza...'!$C$68:$K$86</definedName>
    <definedName name="_xlnm.Print_Titles" localSheetId="9">'SO 331 - Ochrana kanaliza...'!$80:$80</definedName>
    <definedName name="_xlnm._FilterDatabase" localSheetId="10" hidden="1">'SO 341 - Ochrana vodovodu...'!$C$80:$K$86</definedName>
    <definedName name="_xlnm.Print_Area" localSheetId="10">'SO 341 - Ochrana vodovodu...'!$C$4:$J$39,'SO 341 - Ochrana vodovodu...'!$C$45:$J$62,'SO 341 - Ochrana vodovodu...'!$C$68:$K$86</definedName>
    <definedName name="_xlnm.Print_Titles" localSheetId="10">'SO 341 - Ochrana vodovodu...'!$80:$80</definedName>
    <definedName name="_xlnm._FilterDatabase" localSheetId="11" hidden="1">'SO 521 - Ochrana plynovod...'!$C$80:$K$86</definedName>
    <definedName name="_xlnm.Print_Area" localSheetId="11">'SO 521 - Ochrana plynovod...'!$C$4:$J$39,'SO 521 - Ochrana plynovod...'!$C$45:$J$62,'SO 521 - Ochrana plynovod...'!$C$68:$K$86</definedName>
    <definedName name="_xlnm.Print_Titles" localSheetId="11">'SO 521 - Ochrana plynovod...'!$80:$80</definedName>
    <definedName name="_xlnm.Print_Area" localSheetId="1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2" l="1" r="J37"/>
  <c r="J36"/>
  <c i="1" r="AY70"/>
  <c i="12" r="J35"/>
  <c i="1" r="AX70"/>
  <c i="12" r="BI84"/>
  <c r="BH84"/>
  <c r="BG84"/>
  <c r="BF84"/>
  <c r="T84"/>
  <c r="T83"/>
  <c r="T82"/>
  <c r="T81"/>
  <c r="R84"/>
  <c r="R83"/>
  <c r="R82"/>
  <c r="R81"/>
  <c r="P84"/>
  <c r="P83"/>
  <c r="P82"/>
  <c r="P81"/>
  <c i="1" r="AU70"/>
  <c i="12" r="J78"/>
  <c r="J77"/>
  <c r="F75"/>
  <c r="E73"/>
  <c r="J55"/>
  <c r="J54"/>
  <c r="F52"/>
  <c r="E50"/>
  <c r="J18"/>
  <c r="E18"/>
  <c r="F78"/>
  <c r="J17"/>
  <c r="J15"/>
  <c r="E15"/>
  <c r="F77"/>
  <c r="J14"/>
  <c r="J12"/>
  <c r="J75"/>
  <c r="E7"/>
  <c r="E71"/>
  <c i="11" r="J37"/>
  <c r="J36"/>
  <c i="1" r="AY69"/>
  <c i="11" r="J35"/>
  <c i="1" r="AX69"/>
  <c i="11" r="BI84"/>
  <c r="BH84"/>
  <c r="BG84"/>
  <c r="BF84"/>
  <c r="T84"/>
  <c r="T83"/>
  <c r="T82"/>
  <c r="T81"/>
  <c r="R84"/>
  <c r="R83"/>
  <c r="R82"/>
  <c r="R81"/>
  <c r="P84"/>
  <c r="P83"/>
  <c r="P82"/>
  <c r="P81"/>
  <c i="1" r="AU69"/>
  <c i="11" r="J78"/>
  <c r="J77"/>
  <c r="F75"/>
  <c r="E73"/>
  <c r="J55"/>
  <c r="J54"/>
  <c r="F52"/>
  <c r="E50"/>
  <c r="J18"/>
  <c r="E18"/>
  <c r="F78"/>
  <c r="J17"/>
  <c r="J15"/>
  <c r="E15"/>
  <c r="F77"/>
  <c r="J14"/>
  <c r="J12"/>
  <c r="J52"/>
  <c r="E7"/>
  <c r="E71"/>
  <c i="10" r="J37"/>
  <c r="J36"/>
  <c i="1" r="AY68"/>
  <c i="10" r="J35"/>
  <c i="1" r="AX68"/>
  <c i="10" r="BI84"/>
  <c r="BH84"/>
  <c r="BG84"/>
  <c r="BF84"/>
  <c r="T84"/>
  <c r="T83"/>
  <c r="T82"/>
  <c r="T81"/>
  <c r="R84"/>
  <c r="R83"/>
  <c r="R82"/>
  <c r="R81"/>
  <c r="P84"/>
  <c r="P83"/>
  <c r="P82"/>
  <c r="P81"/>
  <c i="1" r="AU68"/>
  <c i="10" r="J78"/>
  <c r="J77"/>
  <c r="F75"/>
  <c r="E73"/>
  <c r="J55"/>
  <c r="J54"/>
  <c r="F52"/>
  <c r="E50"/>
  <c r="J18"/>
  <c r="E18"/>
  <c r="F78"/>
  <c r="J17"/>
  <c r="J15"/>
  <c r="E15"/>
  <c r="F77"/>
  <c r="J14"/>
  <c r="J12"/>
  <c r="J75"/>
  <c r="E7"/>
  <c r="E71"/>
  <c i="9" r="J37"/>
  <c r="J36"/>
  <c i="1" r="AY67"/>
  <c i="9" r="J35"/>
  <c i="1" r="AX67"/>
  <c i="9" r="BI1311"/>
  <c r="BH1311"/>
  <c r="BG1311"/>
  <c r="BF1311"/>
  <c r="T1311"/>
  <c r="T1310"/>
  <c r="T1309"/>
  <c r="R1311"/>
  <c r="R1310"/>
  <c r="R1309"/>
  <c r="P1311"/>
  <c r="P1310"/>
  <c r="P1309"/>
  <c r="BI1307"/>
  <c r="BH1307"/>
  <c r="BG1307"/>
  <c r="BF1307"/>
  <c r="T1307"/>
  <c r="R1307"/>
  <c r="P1307"/>
  <c r="BI1305"/>
  <c r="BH1305"/>
  <c r="BG1305"/>
  <c r="BF1305"/>
  <c r="T1305"/>
  <c r="R1305"/>
  <c r="P1305"/>
  <c r="BI1301"/>
  <c r="BH1301"/>
  <c r="BG1301"/>
  <c r="BF1301"/>
  <c r="T1301"/>
  <c r="R1301"/>
  <c r="P1301"/>
  <c r="BI1298"/>
  <c r="BH1298"/>
  <c r="BG1298"/>
  <c r="BF1298"/>
  <c r="T1298"/>
  <c r="R1298"/>
  <c r="P1298"/>
  <c r="BI1293"/>
  <c r="BH1293"/>
  <c r="BG1293"/>
  <c r="BF1293"/>
  <c r="T1293"/>
  <c r="R1293"/>
  <c r="P1293"/>
  <c r="BI1289"/>
  <c r="BH1289"/>
  <c r="BG1289"/>
  <c r="BF1289"/>
  <c r="T1289"/>
  <c r="R1289"/>
  <c r="P1289"/>
  <c r="BI1283"/>
  <c r="BH1283"/>
  <c r="BG1283"/>
  <c r="BF1283"/>
  <c r="T1283"/>
  <c r="R1283"/>
  <c r="P1283"/>
  <c r="BI1280"/>
  <c r="BH1280"/>
  <c r="BG1280"/>
  <c r="BF1280"/>
  <c r="T1280"/>
  <c r="R1280"/>
  <c r="P1280"/>
  <c r="BI1277"/>
  <c r="BH1277"/>
  <c r="BG1277"/>
  <c r="BF1277"/>
  <c r="T1277"/>
  <c r="R1277"/>
  <c r="P1277"/>
  <c r="BI1274"/>
  <c r="BH1274"/>
  <c r="BG1274"/>
  <c r="BF1274"/>
  <c r="T1274"/>
  <c r="R1274"/>
  <c r="P1274"/>
  <c r="BI1272"/>
  <c r="BH1272"/>
  <c r="BG1272"/>
  <c r="BF1272"/>
  <c r="T1272"/>
  <c r="R1272"/>
  <c r="P1272"/>
  <c r="BI1268"/>
  <c r="BH1268"/>
  <c r="BG1268"/>
  <c r="BF1268"/>
  <c r="T1268"/>
  <c r="R1268"/>
  <c r="P1268"/>
  <c r="BI1264"/>
  <c r="BH1264"/>
  <c r="BG1264"/>
  <c r="BF1264"/>
  <c r="T1264"/>
  <c r="R1264"/>
  <c r="P1264"/>
  <c r="BI1261"/>
  <c r="BH1261"/>
  <c r="BG1261"/>
  <c r="BF1261"/>
  <c r="T1261"/>
  <c r="R1261"/>
  <c r="P1261"/>
  <c r="BI1257"/>
  <c r="BH1257"/>
  <c r="BG1257"/>
  <c r="BF1257"/>
  <c r="T1257"/>
  <c r="R1257"/>
  <c r="P1257"/>
  <c r="BI1254"/>
  <c r="BH1254"/>
  <c r="BG1254"/>
  <c r="BF1254"/>
  <c r="T1254"/>
  <c r="R1254"/>
  <c r="P1254"/>
  <c r="BI1250"/>
  <c r="BH1250"/>
  <c r="BG1250"/>
  <c r="BF1250"/>
  <c r="T1250"/>
  <c r="R1250"/>
  <c r="P1250"/>
  <c r="BI1246"/>
  <c r="BH1246"/>
  <c r="BG1246"/>
  <c r="BF1246"/>
  <c r="T1246"/>
  <c r="R1246"/>
  <c r="P1246"/>
  <c r="BI1244"/>
  <c r="BH1244"/>
  <c r="BG1244"/>
  <c r="BF1244"/>
  <c r="T1244"/>
  <c r="R1244"/>
  <c r="P1244"/>
  <c r="BI1238"/>
  <c r="BH1238"/>
  <c r="BG1238"/>
  <c r="BF1238"/>
  <c r="T1238"/>
  <c r="R1238"/>
  <c r="P1238"/>
  <c r="BI1230"/>
  <c r="BH1230"/>
  <c r="BG1230"/>
  <c r="BF1230"/>
  <c r="T1230"/>
  <c r="R1230"/>
  <c r="P1230"/>
  <c r="BI1227"/>
  <c r="BH1227"/>
  <c r="BG1227"/>
  <c r="BF1227"/>
  <c r="T1227"/>
  <c r="R1227"/>
  <c r="P1227"/>
  <c r="BI1218"/>
  <c r="BH1218"/>
  <c r="BG1218"/>
  <c r="BF1218"/>
  <c r="T1218"/>
  <c r="R1218"/>
  <c r="P1218"/>
  <c r="BI1188"/>
  <c r="BH1188"/>
  <c r="BG1188"/>
  <c r="BF1188"/>
  <c r="T1188"/>
  <c r="R1188"/>
  <c r="P1188"/>
  <c r="BI1161"/>
  <c r="BH1161"/>
  <c r="BG1161"/>
  <c r="BF1161"/>
  <c r="T1161"/>
  <c r="R1161"/>
  <c r="P1161"/>
  <c r="BI1156"/>
  <c r="BH1156"/>
  <c r="BG1156"/>
  <c r="BF1156"/>
  <c r="T1156"/>
  <c r="R1156"/>
  <c r="P1156"/>
  <c r="BI1151"/>
  <c r="BH1151"/>
  <c r="BG1151"/>
  <c r="BF1151"/>
  <c r="T1151"/>
  <c r="R1151"/>
  <c r="P1151"/>
  <c r="BI1146"/>
  <c r="BH1146"/>
  <c r="BG1146"/>
  <c r="BF1146"/>
  <c r="T1146"/>
  <c r="R1146"/>
  <c r="P1146"/>
  <c r="BI1142"/>
  <c r="BH1142"/>
  <c r="BG1142"/>
  <c r="BF1142"/>
  <c r="T1142"/>
  <c r="R1142"/>
  <c r="P1142"/>
  <c r="BI1138"/>
  <c r="BH1138"/>
  <c r="BG1138"/>
  <c r="BF1138"/>
  <c r="T1138"/>
  <c r="R1138"/>
  <c r="P1138"/>
  <c r="BI1134"/>
  <c r="BH1134"/>
  <c r="BG1134"/>
  <c r="BF1134"/>
  <c r="T1134"/>
  <c r="R1134"/>
  <c r="P1134"/>
  <c r="BI1130"/>
  <c r="BH1130"/>
  <c r="BG1130"/>
  <c r="BF1130"/>
  <c r="T1130"/>
  <c r="R1130"/>
  <c r="P1130"/>
  <c r="BI1123"/>
  <c r="BH1123"/>
  <c r="BG1123"/>
  <c r="BF1123"/>
  <c r="T1123"/>
  <c r="R1123"/>
  <c r="P1123"/>
  <c r="BI1117"/>
  <c r="BH1117"/>
  <c r="BG1117"/>
  <c r="BF1117"/>
  <c r="T1117"/>
  <c r="R1117"/>
  <c r="P1117"/>
  <c r="BI1109"/>
  <c r="BH1109"/>
  <c r="BG1109"/>
  <c r="BF1109"/>
  <c r="T1109"/>
  <c r="R1109"/>
  <c r="P1109"/>
  <c r="BI1101"/>
  <c r="BH1101"/>
  <c r="BG1101"/>
  <c r="BF1101"/>
  <c r="T1101"/>
  <c r="R1101"/>
  <c r="P1101"/>
  <c r="BI1096"/>
  <c r="BH1096"/>
  <c r="BG1096"/>
  <c r="BF1096"/>
  <c r="T1096"/>
  <c r="R1096"/>
  <c r="P1096"/>
  <c r="BI1090"/>
  <c r="BH1090"/>
  <c r="BG1090"/>
  <c r="BF1090"/>
  <c r="T1090"/>
  <c r="R1090"/>
  <c r="P1090"/>
  <c r="BI1084"/>
  <c r="BH1084"/>
  <c r="BG1084"/>
  <c r="BF1084"/>
  <c r="T1084"/>
  <c r="R1084"/>
  <c r="P1084"/>
  <c r="BI1072"/>
  <c r="BH1072"/>
  <c r="BG1072"/>
  <c r="BF1072"/>
  <c r="T1072"/>
  <c r="R1072"/>
  <c r="P1072"/>
  <c r="BI1060"/>
  <c r="BH1060"/>
  <c r="BG1060"/>
  <c r="BF1060"/>
  <c r="T1060"/>
  <c r="R1060"/>
  <c r="P1060"/>
  <c r="BI1048"/>
  <c r="BH1048"/>
  <c r="BG1048"/>
  <c r="BF1048"/>
  <c r="T1048"/>
  <c r="R1048"/>
  <c r="P1048"/>
  <c r="BI1036"/>
  <c r="BH1036"/>
  <c r="BG1036"/>
  <c r="BF1036"/>
  <c r="T1036"/>
  <c r="R1036"/>
  <c r="P1036"/>
  <c r="BI1024"/>
  <c r="BH1024"/>
  <c r="BG1024"/>
  <c r="BF1024"/>
  <c r="T1024"/>
  <c r="R1024"/>
  <c r="P1024"/>
  <c r="BI1021"/>
  <c r="BH1021"/>
  <c r="BG1021"/>
  <c r="BF1021"/>
  <c r="T1021"/>
  <c r="R1021"/>
  <c r="P1021"/>
  <c r="BI1018"/>
  <c r="BH1018"/>
  <c r="BG1018"/>
  <c r="BF1018"/>
  <c r="T1018"/>
  <c r="R1018"/>
  <c r="P1018"/>
  <c r="BI1015"/>
  <c r="BH1015"/>
  <c r="BG1015"/>
  <c r="BF1015"/>
  <c r="T1015"/>
  <c r="R1015"/>
  <c r="P1015"/>
  <c r="BI1003"/>
  <c r="BH1003"/>
  <c r="BG1003"/>
  <c r="BF1003"/>
  <c r="T1003"/>
  <c r="R1003"/>
  <c r="P1003"/>
  <c r="BI991"/>
  <c r="BH991"/>
  <c r="BG991"/>
  <c r="BF991"/>
  <c r="T991"/>
  <c r="R991"/>
  <c r="P991"/>
  <c r="BI979"/>
  <c r="BH979"/>
  <c r="BG979"/>
  <c r="BF979"/>
  <c r="T979"/>
  <c r="R979"/>
  <c r="P979"/>
  <c r="BI964"/>
  <c r="BH964"/>
  <c r="BG964"/>
  <c r="BF964"/>
  <c r="T964"/>
  <c r="R964"/>
  <c r="P964"/>
  <c r="BI949"/>
  <c r="BH949"/>
  <c r="BG949"/>
  <c r="BF949"/>
  <c r="T949"/>
  <c r="R949"/>
  <c r="P949"/>
  <c r="BI935"/>
  <c r="BH935"/>
  <c r="BG935"/>
  <c r="BF935"/>
  <c r="T935"/>
  <c r="R935"/>
  <c r="P935"/>
  <c r="BI921"/>
  <c r="BH921"/>
  <c r="BG921"/>
  <c r="BF921"/>
  <c r="T921"/>
  <c r="R921"/>
  <c r="P921"/>
  <c r="BI907"/>
  <c r="BH907"/>
  <c r="BG907"/>
  <c r="BF907"/>
  <c r="T907"/>
  <c r="R907"/>
  <c r="P907"/>
  <c r="BI895"/>
  <c r="BH895"/>
  <c r="BG895"/>
  <c r="BF895"/>
  <c r="T895"/>
  <c r="R895"/>
  <c r="P895"/>
  <c r="BI883"/>
  <c r="BH883"/>
  <c r="BG883"/>
  <c r="BF883"/>
  <c r="T883"/>
  <c r="R883"/>
  <c r="P883"/>
  <c r="BI871"/>
  <c r="BH871"/>
  <c r="BG871"/>
  <c r="BF871"/>
  <c r="T871"/>
  <c r="R871"/>
  <c r="P871"/>
  <c r="BI859"/>
  <c r="BH859"/>
  <c r="BG859"/>
  <c r="BF859"/>
  <c r="T859"/>
  <c r="R859"/>
  <c r="P859"/>
  <c r="BI847"/>
  <c r="BH847"/>
  <c r="BG847"/>
  <c r="BF847"/>
  <c r="T847"/>
  <c r="R847"/>
  <c r="P847"/>
  <c r="BI835"/>
  <c r="BH835"/>
  <c r="BG835"/>
  <c r="BF835"/>
  <c r="T835"/>
  <c r="R835"/>
  <c r="P835"/>
  <c r="BI830"/>
  <c r="BH830"/>
  <c r="BG830"/>
  <c r="BF830"/>
  <c r="T830"/>
  <c r="R830"/>
  <c r="P830"/>
  <c r="BI818"/>
  <c r="BH818"/>
  <c r="BG818"/>
  <c r="BF818"/>
  <c r="T818"/>
  <c r="R818"/>
  <c r="P818"/>
  <c r="BI806"/>
  <c r="BH806"/>
  <c r="BG806"/>
  <c r="BF806"/>
  <c r="T806"/>
  <c r="R806"/>
  <c r="P806"/>
  <c r="BI794"/>
  <c r="BH794"/>
  <c r="BG794"/>
  <c r="BF794"/>
  <c r="T794"/>
  <c r="R794"/>
  <c r="P794"/>
  <c r="BI782"/>
  <c r="BH782"/>
  <c r="BG782"/>
  <c r="BF782"/>
  <c r="T782"/>
  <c r="R782"/>
  <c r="P782"/>
  <c r="BI770"/>
  <c r="BH770"/>
  <c r="BG770"/>
  <c r="BF770"/>
  <c r="T770"/>
  <c r="R770"/>
  <c r="P770"/>
  <c r="BI758"/>
  <c r="BH758"/>
  <c r="BG758"/>
  <c r="BF758"/>
  <c r="T758"/>
  <c r="R758"/>
  <c r="P758"/>
  <c r="BI755"/>
  <c r="BH755"/>
  <c r="BG755"/>
  <c r="BF755"/>
  <c r="T755"/>
  <c r="R755"/>
  <c r="P755"/>
  <c r="BI752"/>
  <c r="BH752"/>
  <c r="BG752"/>
  <c r="BF752"/>
  <c r="T752"/>
  <c r="R752"/>
  <c r="P752"/>
  <c r="BI749"/>
  <c r="BH749"/>
  <c r="BG749"/>
  <c r="BF749"/>
  <c r="T749"/>
  <c r="R749"/>
  <c r="P749"/>
  <c r="BI742"/>
  <c r="BH742"/>
  <c r="BG742"/>
  <c r="BF742"/>
  <c r="T742"/>
  <c r="R742"/>
  <c r="P742"/>
  <c r="BI739"/>
  <c r="BH739"/>
  <c r="BG739"/>
  <c r="BF739"/>
  <c r="T739"/>
  <c r="R739"/>
  <c r="P739"/>
  <c r="BI736"/>
  <c r="BH736"/>
  <c r="BG736"/>
  <c r="BF736"/>
  <c r="T736"/>
  <c r="R736"/>
  <c r="P736"/>
  <c r="BI731"/>
  <c r="BH731"/>
  <c r="BG731"/>
  <c r="BF731"/>
  <c r="T731"/>
  <c r="R731"/>
  <c r="P731"/>
  <c r="BI725"/>
  <c r="BH725"/>
  <c r="BG725"/>
  <c r="BF725"/>
  <c r="T725"/>
  <c r="R725"/>
  <c r="P725"/>
  <c r="BI714"/>
  <c r="BH714"/>
  <c r="BG714"/>
  <c r="BF714"/>
  <c r="T714"/>
  <c r="R714"/>
  <c r="P714"/>
  <c r="BI707"/>
  <c r="BH707"/>
  <c r="BG707"/>
  <c r="BF707"/>
  <c r="T707"/>
  <c r="R707"/>
  <c r="P707"/>
  <c r="BI704"/>
  <c r="BH704"/>
  <c r="BG704"/>
  <c r="BF704"/>
  <c r="T704"/>
  <c r="R704"/>
  <c r="P704"/>
  <c r="BI693"/>
  <c r="BH693"/>
  <c r="BG693"/>
  <c r="BF693"/>
  <c r="T693"/>
  <c r="R693"/>
  <c r="P693"/>
  <c r="BI687"/>
  <c r="BH687"/>
  <c r="BG687"/>
  <c r="BF687"/>
  <c r="T687"/>
  <c r="R687"/>
  <c r="P687"/>
  <c r="BI684"/>
  <c r="BH684"/>
  <c r="BG684"/>
  <c r="BF684"/>
  <c r="T684"/>
  <c r="R684"/>
  <c r="P684"/>
  <c r="BI675"/>
  <c r="BH675"/>
  <c r="BG675"/>
  <c r="BF675"/>
  <c r="T675"/>
  <c r="R675"/>
  <c r="P675"/>
  <c r="BI669"/>
  <c r="BH669"/>
  <c r="BG669"/>
  <c r="BF669"/>
  <c r="T669"/>
  <c r="R669"/>
  <c r="P669"/>
  <c r="BI661"/>
  <c r="BH661"/>
  <c r="BG661"/>
  <c r="BF661"/>
  <c r="T661"/>
  <c r="R661"/>
  <c r="P661"/>
  <c r="BI655"/>
  <c r="BH655"/>
  <c r="BG655"/>
  <c r="BF655"/>
  <c r="T655"/>
  <c r="R655"/>
  <c r="P655"/>
  <c r="BI650"/>
  <c r="BH650"/>
  <c r="BG650"/>
  <c r="BF650"/>
  <c r="T650"/>
  <c r="R650"/>
  <c r="P650"/>
  <c r="BI646"/>
  <c r="BH646"/>
  <c r="BG646"/>
  <c r="BF646"/>
  <c r="T646"/>
  <c r="R646"/>
  <c r="P646"/>
  <c r="BI640"/>
  <c r="BH640"/>
  <c r="BG640"/>
  <c r="BF640"/>
  <c r="T640"/>
  <c r="R640"/>
  <c r="P640"/>
  <c r="BI632"/>
  <c r="BH632"/>
  <c r="BG632"/>
  <c r="BF632"/>
  <c r="T632"/>
  <c r="R632"/>
  <c r="P632"/>
  <c r="BI629"/>
  <c r="BH629"/>
  <c r="BG629"/>
  <c r="BF629"/>
  <c r="T629"/>
  <c r="R629"/>
  <c r="P629"/>
  <c r="BI625"/>
  <c r="BH625"/>
  <c r="BG625"/>
  <c r="BF625"/>
  <c r="T625"/>
  <c r="R625"/>
  <c r="P625"/>
  <c r="BI621"/>
  <c r="BH621"/>
  <c r="BG621"/>
  <c r="BF621"/>
  <c r="T621"/>
  <c r="R621"/>
  <c r="P621"/>
  <c r="BI616"/>
  <c r="BH616"/>
  <c r="BG616"/>
  <c r="BF616"/>
  <c r="T616"/>
  <c r="R616"/>
  <c r="P616"/>
  <c r="BI610"/>
  <c r="BH610"/>
  <c r="BG610"/>
  <c r="BF610"/>
  <c r="T610"/>
  <c r="R610"/>
  <c r="P610"/>
  <c r="BI604"/>
  <c r="BH604"/>
  <c r="BG604"/>
  <c r="BF604"/>
  <c r="T604"/>
  <c r="R604"/>
  <c r="P604"/>
  <c r="BI598"/>
  <c r="BH598"/>
  <c r="BG598"/>
  <c r="BF598"/>
  <c r="T598"/>
  <c r="R598"/>
  <c r="P598"/>
  <c r="BI595"/>
  <c r="BH595"/>
  <c r="BG595"/>
  <c r="BF595"/>
  <c r="T595"/>
  <c r="R595"/>
  <c r="P595"/>
  <c r="BI592"/>
  <c r="BH592"/>
  <c r="BG592"/>
  <c r="BF592"/>
  <c r="T592"/>
  <c r="R592"/>
  <c r="P592"/>
  <c r="BI589"/>
  <c r="BH589"/>
  <c r="BG589"/>
  <c r="BF589"/>
  <c r="T589"/>
  <c r="R589"/>
  <c r="P589"/>
  <c r="BI586"/>
  <c r="BH586"/>
  <c r="BG586"/>
  <c r="BF586"/>
  <c r="T586"/>
  <c r="R586"/>
  <c r="P586"/>
  <c r="BI580"/>
  <c r="BH580"/>
  <c r="BG580"/>
  <c r="BF580"/>
  <c r="T580"/>
  <c r="R580"/>
  <c r="P580"/>
  <c r="BI577"/>
  <c r="BH577"/>
  <c r="BG577"/>
  <c r="BF577"/>
  <c r="T577"/>
  <c r="R577"/>
  <c r="P577"/>
  <c r="BI574"/>
  <c r="BH574"/>
  <c r="BG574"/>
  <c r="BF574"/>
  <c r="T574"/>
  <c r="R574"/>
  <c r="P574"/>
  <c r="BI571"/>
  <c r="BH571"/>
  <c r="BG571"/>
  <c r="BF571"/>
  <c r="T571"/>
  <c r="R571"/>
  <c r="P571"/>
  <c r="BI568"/>
  <c r="BH568"/>
  <c r="BG568"/>
  <c r="BF568"/>
  <c r="T568"/>
  <c r="R568"/>
  <c r="P568"/>
  <c r="BI564"/>
  <c r="BH564"/>
  <c r="BG564"/>
  <c r="BF564"/>
  <c r="T564"/>
  <c r="R564"/>
  <c r="P564"/>
  <c r="BI560"/>
  <c r="BH560"/>
  <c r="BG560"/>
  <c r="BF560"/>
  <c r="T560"/>
  <c r="R560"/>
  <c r="P560"/>
  <c r="BI556"/>
  <c r="BH556"/>
  <c r="BG556"/>
  <c r="BF556"/>
  <c r="T556"/>
  <c r="R556"/>
  <c r="P556"/>
  <c r="BI552"/>
  <c r="BH552"/>
  <c r="BG552"/>
  <c r="BF552"/>
  <c r="T552"/>
  <c r="R552"/>
  <c r="P552"/>
  <c r="BI549"/>
  <c r="BH549"/>
  <c r="BG549"/>
  <c r="BF549"/>
  <c r="T549"/>
  <c r="R549"/>
  <c r="P549"/>
  <c r="BI546"/>
  <c r="BH546"/>
  <c r="BG546"/>
  <c r="BF546"/>
  <c r="T546"/>
  <c r="R546"/>
  <c r="P546"/>
  <c r="BI541"/>
  <c r="BH541"/>
  <c r="BG541"/>
  <c r="BF541"/>
  <c r="T541"/>
  <c r="T540"/>
  <c r="R541"/>
  <c r="R540"/>
  <c r="P541"/>
  <c r="P540"/>
  <c r="BI537"/>
  <c r="BH537"/>
  <c r="BG537"/>
  <c r="BF537"/>
  <c r="T537"/>
  <c r="T536"/>
  <c r="R537"/>
  <c r="R536"/>
  <c r="P537"/>
  <c r="P536"/>
  <c r="BI532"/>
  <c r="BH532"/>
  <c r="BG532"/>
  <c r="BF532"/>
  <c r="T532"/>
  <c r="R532"/>
  <c r="P532"/>
  <c r="BI529"/>
  <c r="BH529"/>
  <c r="BG529"/>
  <c r="BF529"/>
  <c r="T529"/>
  <c r="R529"/>
  <c r="P529"/>
  <c r="BI526"/>
  <c r="BH526"/>
  <c r="BG526"/>
  <c r="BF526"/>
  <c r="T526"/>
  <c r="R526"/>
  <c r="P526"/>
  <c r="BI521"/>
  <c r="BH521"/>
  <c r="BG521"/>
  <c r="BF521"/>
  <c r="T521"/>
  <c r="R521"/>
  <c r="P521"/>
  <c r="BI517"/>
  <c r="BH517"/>
  <c r="BG517"/>
  <c r="BF517"/>
  <c r="T517"/>
  <c r="R517"/>
  <c r="P517"/>
  <c r="BI514"/>
  <c r="BH514"/>
  <c r="BG514"/>
  <c r="BF514"/>
  <c r="T514"/>
  <c r="R514"/>
  <c r="P514"/>
  <c r="BI510"/>
  <c r="BH510"/>
  <c r="BG510"/>
  <c r="BF510"/>
  <c r="T510"/>
  <c r="R510"/>
  <c r="P510"/>
  <c r="BI507"/>
  <c r="BH507"/>
  <c r="BG507"/>
  <c r="BF507"/>
  <c r="T507"/>
  <c r="R507"/>
  <c r="P507"/>
  <c r="BI502"/>
  <c r="BH502"/>
  <c r="BG502"/>
  <c r="BF502"/>
  <c r="T502"/>
  <c r="R502"/>
  <c r="P502"/>
  <c r="BI498"/>
  <c r="BH498"/>
  <c r="BG498"/>
  <c r="BF498"/>
  <c r="T498"/>
  <c r="R498"/>
  <c r="P498"/>
  <c r="BI489"/>
  <c r="BH489"/>
  <c r="BG489"/>
  <c r="BF489"/>
  <c r="T489"/>
  <c r="R489"/>
  <c r="P489"/>
  <c r="BI483"/>
  <c r="BH483"/>
  <c r="BG483"/>
  <c r="BF483"/>
  <c r="T483"/>
  <c r="R483"/>
  <c r="P483"/>
  <c r="BI474"/>
  <c r="BH474"/>
  <c r="BG474"/>
  <c r="BF474"/>
  <c r="T474"/>
  <c r="R474"/>
  <c r="P474"/>
  <c r="BI465"/>
  <c r="BH465"/>
  <c r="BG465"/>
  <c r="BF465"/>
  <c r="T465"/>
  <c r="R465"/>
  <c r="P465"/>
  <c r="BI462"/>
  <c r="BH462"/>
  <c r="BG462"/>
  <c r="BF462"/>
  <c r="T462"/>
  <c r="R462"/>
  <c r="P462"/>
  <c r="BI458"/>
  <c r="BH458"/>
  <c r="BG458"/>
  <c r="BF458"/>
  <c r="T458"/>
  <c r="R458"/>
  <c r="P458"/>
  <c r="BI454"/>
  <c r="BH454"/>
  <c r="BG454"/>
  <c r="BF454"/>
  <c r="T454"/>
  <c r="R454"/>
  <c r="P454"/>
  <c r="BI450"/>
  <c r="BH450"/>
  <c r="BG450"/>
  <c r="BF450"/>
  <c r="T450"/>
  <c r="R450"/>
  <c r="P450"/>
  <c r="BI446"/>
  <c r="BH446"/>
  <c r="BG446"/>
  <c r="BF446"/>
  <c r="T446"/>
  <c r="R446"/>
  <c r="P446"/>
  <c r="BI442"/>
  <c r="BH442"/>
  <c r="BG442"/>
  <c r="BF442"/>
  <c r="T442"/>
  <c r="R442"/>
  <c r="P442"/>
  <c r="BI437"/>
  <c r="BH437"/>
  <c r="BG437"/>
  <c r="BF437"/>
  <c r="T437"/>
  <c r="R437"/>
  <c r="P437"/>
  <c r="BI433"/>
  <c r="BH433"/>
  <c r="BG433"/>
  <c r="BF433"/>
  <c r="T433"/>
  <c r="R433"/>
  <c r="P433"/>
  <c r="BI430"/>
  <c r="BH430"/>
  <c r="BG430"/>
  <c r="BF430"/>
  <c r="T430"/>
  <c r="R430"/>
  <c r="P430"/>
  <c r="BI426"/>
  <c r="BH426"/>
  <c r="BG426"/>
  <c r="BF426"/>
  <c r="T426"/>
  <c r="R426"/>
  <c r="P426"/>
  <c r="BI421"/>
  <c r="BH421"/>
  <c r="BG421"/>
  <c r="BF421"/>
  <c r="T421"/>
  <c r="R421"/>
  <c r="P421"/>
  <c r="BI418"/>
  <c r="BH418"/>
  <c r="BG418"/>
  <c r="BF418"/>
  <c r="T418"/>
  <c r="R418"/>
  <c r="P418"/>
  <c r="BI414"/>
  <c r="BH414"/>
  <c r="BG414"/>
  <c r="BF414"/>
  <c r="T414"/>
  <c r="R414"/>
  <c r="P414"/>
  <c r="BI410"/>
  <c r="BH410"/>
  <c r="BG410"/>
  <c r="BF410"/>
  <c r="T410"/>
  <c r="R410"/>
  <c r="P410"/>
  <c r="BI407"/>
  <c r="BH407"/>
  <c r="BG407"/>
  <c r="BF407"/>
  <c r="T407"/>
  <c r="R407"/>
  <c r="P407"/>
  <c r="BI404"/>
  <c r="BH404"/>
  <c r="BG404"/>
  <c r="BF404"/>
  <c r="T404"/>
  <c r="R404"/>
  <c r="P404"/>
  <c r="BI400"/>
  <c r="BH400"/>
  <c r="BG400"/>
  <c r="BF400"/>
  <c r="T400"/>
  <c r="R400"/>
  <c r="P400"/>
  <c r="BI394"/>
  <c r="BH394"/>
  <c r="BG394"/>
  <c r="BF394"/>
  <c r="T394"/>
  <c r="R394"/>
  <c r="P394"/>
  <c r="BI387"/>
  <c r="BH387"/>
  <c r="BG387"/>
  <c r="BF387"/>
  <c r="T387"/>
  <c r="R387"/>
  <c r="P387"/>
  <c r="BI380"/>
  <c r="BH380"/>
  <c r="BG380"/>
  <c r="BF380"/>
  <c r="T380"/>
  <c r="R380"/>
  <c r="P380"/>
  <c r="BI375"/>
  <c r="BH375"/>
  <c r="BG375"/>
  <c r="BF375"/>
  <c r="T375"/>
  <c r="R375"/>
  <c r="P375"/>
  <c r="BI369"/>
  <c r="BH369"/>
  <c r="BG369"/>
  <c r="BF369"/>
  <c r="T369"/>
  <c r="R369"/>
  <c r="P369"/>
  <c r="BI365"/>
  <c r="BH365"/>
  <c r="BG365"/>
  <c r="BF365"/>
  <c r="T365"/>
  <c r="R365"/>
  <c r="P365"/>
  <c r="BI362"/>
  <c r="BH362"/>
  <c r="BG362"/>
  <c r="BF362"/>
  <c r="T362"/>
  <c r="R362"/>
  <c r="P362"/>
  <c r="BI359"/>
  <c r="BH359"/>
  <c r="BG359"/>
  <c r="BF359"/>
  <c r="T359"/>
  <c r="R359"/>
  <c r="P359"/>
  <c r="BI353"/>
  <c r="BH353"/>
  <c r="BG353"/>
  <c r="BF353"/>
  <c r="T353"/>
  <c r="R353"/>
  <c r="P353"/>
  <c r="BI347"/>
  <c r="BH347"/>
  <c r="BG347"/>
  <c r="BF347"/>
  <c r="T347"/>
  <c r="R347"/>
  <c r="P347"/>
  <c r="BI342"/>
  <c r="BH342"/>
  <c r="BG342"/>
  <c r="BF342"/>
  <c r="T342"/>
  <c r="R342"/>
  <c r="P342"/>
  <c r="BI337"/>
  <c r="BH337"/>
  <c r="BG337"/>
  <c r="BF337"/>
  <c r="T337"/>
  <c r="R337"/>
  <c r="P337"/>
  <c r="BI335"/>
  <c r="BH335"/>
  <c r="BG335"/>
  <c r="BF335"/>
  <c r="T335"/>
  <c r="R335"/>
  <c r="P335"/>
  <c r="BI332"/>
  <c r="BH332"/>
  <c r="BG332"/>
  <c r="BF332"/>
  <c r="T332"/>
  <c r="R332"/>
  <c r="P332"/>
  <c r="BI329"/>
  <c r="BH329"/>
  <c r="BG329"/>
  <c r="BF329"/>
  <c r="T329"/>
  <c r="R329"/>
  <c r="P329"/>
  <c r="BI326"/>
  <c r="BH326"/>
  <c r="BG326"/>
  <c r="BF326"/>
  <c r="T326"/>
  <c r="R326"/>
  <c r="P326"/>
  <c r="BI323"/>
  <c r="BH323"/>
  <c r="BG323"/>
  <c r="BF323"/>
  <c r="T323"/>
  <c r="R323"/>
  <c r="P323"/>
  <c r="BI320"/>
  <c r="BH320"/>
  <c r="BG320"/>
  <c r="BF320"/>
  <c r="T320"/>
  <c r="R320"/>
  <c r="P320"/>
  <c r="BI317"/>
  <c r="BH317"/>
  <c r="BG317"/>
  <c r="BF317"/>
  <c r="T317"/>
  <c r="R317"/>
  <c r="P317"/>
  <c r="BI315"/>
  <c r="BH315"/>
  <c r="BG315"/>
  <c r="BF315"/>
  <c r="T315"/>
  <c r="R315"/>
  <c r="P315"/>
  <c r="BI311"/>
  <c r="BH311"/>
  <c r="BG311"/>
  <c r="BF311"/>
  <c r="T311"/>
  <c r="R311"/>
  <c r="P311"/>
  <c r="BI308"/>
  <c r="BH308"/>
  <c r="BG308"/>
  <c r="BF308"/>
  <c r="T308"/>
  <c r="R308"/>
  <c r="P308"/>
  <c r="BI304"/>
  <c r="BH304"/>
  <c r="BG304"/>
  <c r="BF304"/>
  <c r="T304"/>
  <c r="R304"/>
  <c r="P304"/>
  <c r="BI301"/>
  <c r="BH301"/>
  <c r="BG301"/>
  <c r="BF301"/>
  <c r="T301"/>
  <c r="R301"/>
  <c r="P301"/>
  <c r="BI298"/>
  <c r="BH298"/>
  <c r="BG298"/>
  <c r="BF298"/>
  <c r="T298"/>
  <c r="R298"/>
  <c r="P298"/>
  <c r="BI296"/>
  <c r="BH296"/>
  <c r="BG296"/>
  <c r="BF296"/>
  <c r="T296"/>
  <c r="R296"/>
  <c r="P296"/>
  <c r="BI293"/>
  <c r="BH293"/>
  <c r="BG293"/>
  <c r="BF293"/>
  <c r="T293"/>
  <c r="R293"/>
  <c r="P293"/>
  <c r="BI289"/>
  <c r="BH289"/>
  <c r="BG289"/>
  <c r="BF289"/>
  <c r="T289"/>
  <c r="R289"/>
  <c r="P289"/>
  <c r="BI286"/>
  <c r="BH286"/>
  <c r="BG286"/>
  <c r="BF286"/>
  <c r="T286"/>
  <c r="R286"/>
  <c r="P286"/>
  <c r="BI282"/>
  <c r="BH282"/>
  <c r="BG282"/>
  <c r="BF282"/>
  <c r="T282"/>
  <c r="R282"/>
  <c r="P282"/>
  <c r="BI278"/>
  <c r="BH278"/>
  <c r="BG278"/>
  <c r="BF278"/>
  <c r="T278"/>
  <c r="R278"/>
  <c r="P278"/>
  <c r="BI274"/>
  <c r="BH274"/>
  <c r="BG274"/>
  <c r="BF274"/>
  <c r="T274"/>
  <c r="R274"/>
  <c r="P274"/>
  <c r="BI269"/>
  <c r="BH269"/>
  <c r="BG269"/>
  <c r="BF269"/>
  <c r="T269"/>
  <c r="R269"/>
  <c r="P269"/>
  <c r="BI263"/>
  <c r="BH263"/>
  <c r="BG263"/>
  <c r="BF263"/>
  <c r="T263"/>
  <c r="R263"/>
  <c r="P263"/>
  <c r="BI259"/>
  <c r="BH259"/>
  <c r="BG259"/>
  <c r="BF259"/>
  <c r="T259"/>
  <c r="R259"/>
  <c r="P259"/>
  <c r="BI253"/>
  <c r="BH253"/>
  <c r="BG253"/>
  <c r="BF253"/>
  <c r="T253"/>
  <c r="R253"/>
  <c r="P253"/>
  <c r="BI247"/>
  <c r="BH247"/>
  <c r="BG247"/>
  <c r="BF247"/>
  <c r="T247"/>
  <c r="R247"/>
  <c r="P247"/>
  <c r="BI242"/>
  <c r="BH242"/>
  <c r="BG242"/>
  <c r="BF242"/>
  <c r="T242"/>
  <c r="R242"/>
  <c r="P242"/>
  <c r="BI232"/>
  <c r="BH232"/>
  <c r="BG232"/>
  <c r="BF232"/>
  <c r="T232"/>
  <c r="R232"/>
  <c r="P232"/>
  <c r="BI224"/>
  <c r="BH224"/>
  <c r="BG224"/>
  <c r="BF224"/>
  <c r="T224"/>
  <c r="R224"/>
  <c r="P224"/>
  <c r="BI218"/>
  <c r="BH218"/>
  <c r="BG218"/>
  <c r="BF218"/>
  <c r="T218"/>
  <c r="R218"/>
  <c r="P218"/>
  <c r="BI212"/>
  <c r="BH212"/>
  <c r="BG212"/>
  <c r="BF212"/>
  <c r="T212"/>
  <c r="R212"/>
  <c r="P212"/>
  <c r="BI206"/>
  <c r="BH206"/>
  <c r="BG206"/>
  <c r="BF206"/>
  <c r="T206"/>
  <c r="R206"/>
  <c r="P206"/>
  <c r="BI201"/>
  <c r="BH201"/>
  <c r="BG201"/>
  <c r="BF201"/>
  <c r="T201"/>
  <c r="R201"/>
  <c r="P201"/>
  <c r="BI192"/>
  <c r="BH192"/>
  <c r="BG192"/>
  <c r="BF192"/>
  <c r="T192"/>
  <c r="R192"/>
  <c r="P192"/>
  <c r="BI183"/>
  <c r="BH183"/>
  <c r="BG183"/>
  <c r="BF183"/>
  <c r="T183"/>
  <c r="R183"/>
  <c r="P183"/>
  <c r="BI179"/>
  <c r="BH179"/>
  <c r="BG179"/>
  <c r="BF179"/>
  <c r="T179"/>
  <c r="R179"/>
  <c r="P179"/>
  <c r="BI176"/>
  <c r="BH176"/>
  <c r="BG176"/>
  <c r="BF176"/>
  <c r="T176"/>
  <c r="R176"/>
  <c r="P176"/>
  <c r="BI169"/>
  <c r="BH169"/>
  <c r="BG169"/>
  <c r="BF169"/>
  <c r="T169"/>
  <c r="R169"/>
  <c r="P169"/>
  <c r="BI163"/>
  <c r="BH163"/>
  <c r="BG163"/>
  <c r="BF163"/>
  <c r="T163"/>
  <c r="R163"/>
  <c r="P163"/>
  <c r="BI151"/>
  <c r="BH151"/>
  <c r="BG151"/>
  <c r="BF151"/>
  <c r="T151"/>
  <c r="R151"/>
  <c r="P151"/>
  <c r="BI138"/>
  <c r="BH138"/>
  <c r="BG138"/>
  <c r="BF138"/>
  <c r="T138"/>
  <c r="R138"/>
  <c r="P138"/>
  <c r="BI133"/>
  <c r="BH133"/>
  <c r="BG133"/>
  <c r="BF133"/>
  <c r="T133"/>
  <c r="R133"/>
  <c r="P133"/>
  <c r="BI130"/>
  <c r="BH130"/>
  <c r="BG130"/>
  <c r="BF130"/>
  <c r="T130"/>
  <c r="R130"/>
  <c r="P130"/>
  <c r="BI125"/>
  <c r="BH125"/>
  <c r="BG125"/>
  <c r="BF125"/>
  <c r="T125"/>
  <c r="R125"/>
  <c r="P125"/>
  <c r="BI122"/>
  <c r="BH122"/>
  <c r="BG122"/>
  <c r="BF122"/>
  <c r="T122"/>
  <c r="R122"/>
  <c r="P122"/>
  <c r="BI117"/>
  <c r="BH117"/>
  <c r="BG117"/>
  <c r="BF117"/>
  <c r="T117"/>
  <c r="R117"/>
  <c r="P117"/>
  <c r="BI112"/>
  <c r="BH112"/>
  <c r="BG112"/>
  <c r="BF112"/>
  <c r="T112"/>
  <c r="R112"/>
  <c r="P112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J92"/>
  <c r="J91"/>
  <c r="F89"/>
  <c r="E87"/>
  <c r="J55"/>
  <c r="J54"/>
  <c r="F52"/>
  <c r="E50"/>
  <c r="J18"/>
  <c r="E18"/>
  <c r="F92"/>
  <c r="J17"/>
  <c r="J15"/>
  <c r="E15"/>
  <c r="F54"/>
  <c r="J14"/>
  <c r="J12"/>
  <c r="J52"/>
  <c r="E7"/>
  <c r="E85"/>
  <c i="8" r="J37"/>
  <c r="J36"/>
  <c i="1" r="AY66"/>
  <c i="8" r="J35"/>
  <c i="1" r="AX66"/>
  <c i="8" r="BI133"/>
  <c r="BH133"/>
  <c r="BG133"/>
  <c r="BF133"/>
  <c r="T133"/>
  <c r="R133"/>
  <c r="P133"/>
  <c r="BI129"/>
  <c r="BH129"/>
  <c r="BG129"/>
  <c r="BF129"/>
  <c r="T129"/>
  <c r="R129"/>
  <c r="P129"/>
  <c r="BI126"/>
  <c r="BH126"/>
  <c r="BG126"/>
  <c r="BF126"/>
  <c r="T126"/>
  <c r="T125"/>
  <c r="R126"/>
  <c r="R125"/>
  <c r="P126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5"/>
  <c r="BH105"/>
  <c r="BG105"/>
  <c r="BF105"/>
  <c r="T105"/>
  <c r="R105"/>
  <c r="P105"/>
  <c r="BI103"/>
  <c r="BH103"/>
  <c r="BG103"/>
  <c r="BF103"/>
  <c r="T103"/>
  <c r="R103"/>
  <c r="P103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BI91"/>
  <c r="BH91"/>
  <c r="BG91"/>
  <c r="BF91"/>
  <c r="T91"/>
  <c r="R91"/>
  <c r="P91"/>
  <c r="BI88"/>
  <c r="BH88"/>
  <c r="BG88"/>
  <c r="BF88"/>
  <c r="T88"/>
  <c r="R88"/>
  <c r="P88"/>
  <c r="J82"/>
  <c r="J81"/>
  <c r="F79"/>
  <c r="E77"/>
  <c r="J55"/>
  <c r="J54"/>
  <c r="F52"/>
  <c r="E50"/>
  <c r="J18"/>
  <c r="E18"/>
  <c r="F55"/>
  <c r="J17"/>
  <c r="J15"/>
  <c r="E15"/>
  <c r="F81"/>
  <c r="J14"/>
  <c r="J12"/>
  <c r="J52"/>
  <c r="E7"/>
  <c r="E48"/>
  <c i="7" r="J39"/>
  <c r="J38"/>
  <c i="1" r="AY65"/>
  <c i="7" r="J37"/>
  <c i="1" r="AX65"/>
  <c i="7" r="BI215"/>
  <c r="BH215"/>
  <c r="BG215"/>
  <c r="BF215"/>
  <c r="T215"/>
  <c r="R215"/>
  <c r="P215"/>
  <c r="BI212"/>
  <c r="BH212"/>
  <c r="BG212"/>
  <c r="BF212"/>
  <c r="T212"/>
  <c r="R212"/>
  <c r="P212"/>
  <c r="BI208"/>
  <c r="BH208"/>
  <c r="BG208"/>
  <c r="BF208"/>
  <c r="T208"/>
  <c r="R208"/>
  <c r="P208"/>
  <c r="BI205"/>
  <c r="BH205"/>
  <c r="BG205"/>
  <c r="BF205"/>
  <c r="T205"/>
  <c r="R205"/>
  <c r="P205"/>
  <c r="BI203"/>
  <c r="BH203"/>
  <c r="BG203"/>
  <c r="BF203"/>
  <c r="T203"/>
  <c r="R203"/>
  <c r="P203"/>
  <c r="BI198"/>
  <c r="BH198"/>
  <c r="BG198"/>
  <c r="BF198"/>
  <c r="T198"/>
  <c r="R198"/>
  <c r="P198"/>
  <c r="BI192"/>
  <c r="BH192"/>
  <c r="BG192"/>
  <c r="BF192"/>
  <c r="T192"/>
  <c r="R192"/>
  <c r="P192"/>
  <c r="BI185"/>
  <c r="BH185"/>
  <c r="BG185"/>
  <c r="BF185"/>
  <c r="T185"/>
  <c r="R185"/>
  <c r="P185"/>
  <c r="BI182"/>
  <c r="BH182"/>
  <c r="BG182"/>
  <c r="BF182"/>
  <c r="T182"/>
  <c r="R182"/>
  <c r="P182"/>
  <c r="BI173"/>
  <c r="BH173"/>
  <c r="BG173"/>
  <c r="BF173"/>
  <c r="T173"/>
  <c r="R173"/>
  <c r="P173"/>
  <c r="BI169"/>
  <c r="BH169"/>
  <c r="BG169"/>
  <c r="BF169"/>
  <c r="T169"/>
  <c r="R169"/>
  <c r="P169"/>
  <c r="BI165"/>
  <c r="BH165"/>
  <c r="BG165"/>
  <c r="BF165"/>
  <c r="T165"/>
  <c r="R165"/>
  <c r="P165"/>
  <c r="BI158"/>
  <c r="BH158"/>
  <c r="BG158"/>
  <c r="BF158"/>
  <c r="T158"/>
  <c r="R158"/>
  <c r="P158"/>
  <c r="BI151"/>
  <c r="BH151"/>
  <c r="BG151"/>
  <c r="BF151"/>
  <c r="T151"/>
  <c r="R151"/>
  <c r="P151"/>
  <c r="BI146"/>
  <c r="BH146"/>
  <c r="BG146"/>
  <c r="BF146"/>
  <c r="T146"/>
  <c r="R146"/>
  <c r="P146"/>
  <c r="BI142"/>
  <c r="BH142"/>
  <c r="BG142"/>
  <c r="BF142"/>
  <c r="T142"/>
  <c r="R142"/>
  <c r="P142"/>
  <c r="BI139"/>
  <c r="BH139"/>
  <c r="BG139"/>
  <c r="BF139"/>
  <c r="T139"/>
  <c r="R139"/>
  <c r="P139"/>
  <c r="BI130"/>
  <c r="BH130"/>
  <c r="BG130"/>
  <c r="BF130"/>
  <c r="T130"/>
  <c r="R130"/>
  <c r="P130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10"/>
  <c r="BH110"/>
  <c r="BG110"/>
  <c r="BF110"/>
  <c r="T110"/>
  <c r="R110"/>
  <c r="P110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6"/>
  <c r="BH96"/>
  <c r="BG96"/>
  <c r="BF96"/>
  <c r="T96"/>
  <c r="T95"/>
  <c r="T94"/>
  <c r="R96"/>
  <c r="R95"/>
  <c r="R94"/>
  <c r="P96"/>
  <c r="P95"/>
  <c r="P94"/>
  <c r="J90"/>
  <c r="J89"/>
  <c r="F87"/>
  <c r="E85"/>
  <c r="J59"/>
  <c r="J58"/>
  <c r="F56"/>
  <c r="E54"/>
  <c r="J20"/>
  <c r="E20"/>
  <c r="F90"/>
  <c r="J19"/>
  <c r="J17"/>
  <c r="E17"/>
  <c r="F89"/>
  <c r="J16"/>
  <c r="J14"/>
  <c r="J56"/>
  <c r="E7"/>
  <c r="E81"/>
  <c i="6" r="J39"/>
  <c r="J38"/>
  <c i="1" r="AY63"/>
  <c i="6" r="J37"/>
  <c i="1" r="AX63"/>
  <c i="6" r="BI187"/>
  <c r="BH187"/>
  <c r="BG187"/>
  <c r="BF187"/>
  <c r="T187"/>
  <c r="T186"/>
  <c r="R187"/>
  <c r="R186"/>
  <c r="P187"/>
  <c r="P186"/>
  <c r="BI184"/>
  <c r="BH184"/>
  <c r="BG184"/>
  <c r="BF184"/>
  <c r="T184"/>
  <c r="R184"/>
  <c r="P184"/>
  <c r="BI181"/>
  <c r="BH181"/>
  <c r="BG181"/>
  <c r="BF181"/>
  <c r="T181"/>
  <c r="R181"/>
  <c r="P181"/>
  <c r="BI174"/>
  <c r="BH174"/>
  <c r="BG174"/>
  <c r="BF174"/>
  <c r="T174"/>
  <c r="R174"/>
  <c r="P174"/>
  <c r="BI168"/>
  <c r="BH168"/>
  <c r="BG168"/>
  <c r="BF168"/>
  <c r="T168"/>
  <c r="R168"/>
  <c r="P168"/>
  <c r="BI163"/>
  <c r="BH163"/>
  <c r="BG163"/>
  <c r="BF163"/>
  <c r="T163"/>
  <c r="R163"/>
  <c r="P163"/>
  <c r="BI158"/>
  <c r="BH158"/>
  <c r="BG158"/>
  <c r="BF158"/>
  <c r="T158"/>
  <c r="R158"/>
  <c r="P158"/>
  <c r="BI152"/>
  <c r="BH152"/>
  <c r="BG152"/>
  <c r="BF152"/>
  <c r="T152"/>
  <c r="R152"/>
  <c r="P152"/>
  <c r="BI146"/>
  <c r="BH146"/>
  <c r="BG146"/>
  <c r="BF146"/>
  <c r="T146"/>
  <c r="R146"/>
  <c r="P146"/>
  <c r="BI143"/>
  <c r="BH143"/>
  <c r="BG143"/>
  <c r="BF143"/>
  <c r="T143"/>
  <c r="R143"/>
  <c r="P143"/>
  <c r="BI138"/>
  <c r="BH138"/>
  <c r="BG138"/>
  <c r="BF138"/>
  <c r="T138"/>
  <c r="R138"/>
  <c r="P138"/>
  <c r="BI132"/>
  <c r="BH132"/>
  <c r="BG132"/>
  <c r="BF132"/>
  <c r="T132"/>
  <c r="R132"/>
  <c r="P132"/>
  <c r="BI126"/>
  <c r="BH126"/>
  <c r="BG126"/>
  <c r="BF126"/>
  <c r="T126"/>
  <c r="R126"/>
  <c r="P126"/>
  <c r="BI120"/>
  <c r="BH120"/>
  <c r="BG120"/>
  <c r="BF120"/>
  <c r="T120"/>
  <c r="T119"/>
  <c r="R120"/>
  <c r="R119"/>
  <c r="P120"/>
  <c r="P119"/>
  <c r="BI110"/>
  <c r="BH110"/>
  <c r="BG110"/>
  <c r="BF110"/>
  <c r="T110"/>
  <c r="T109"/>
  <c r="R110"/>
  <c r="R109"/>
  <c r="P110"/>
  <c r="P109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T97"/>
  <c r="R98"/>
  <c r="R97"/>
  <c r="P98"/>
  <c r="P97"/>
  <c r="J92"/>
  <c r="J91"/>
  <c r="F89"/>
  <c r="E87"/>
  <c r="J59"/>
  <c r="J58"/>
  <c r="F56"/>
  <c r="E54"/>
  <c r="J20"/>
  <c r="E20"/>
  <c r="F59"/>
  <c r="J19"/>
  <c r="J17"/>
  <c r="E17"/>
  <c r="F58"/>
  <c r="J16"/>
  <c r="J14"/>
  <c r="J89"/>
  <c r="E7"/>
  <c r="E50"/>
  <c i="5" r="J39"/>
  <c r="J38"/>
  <c i="1" r="AY61"/>
  <c i="5" r="J37"/>
  <c i="1" r="AX61"/>
  <c i="5" r="BI144"/>
  <c r="BH144"/>
  <c r="BG144"/>
  <c r="BF144"/>
  <c r="T144"/>
  <c r="R144"/>
  <c r="P144"/>
  <c r="BI142"/>
  <c r="BH142"/>
  <c r="BG142"/>
  <c r="BF142"/>
  <c r="T142"/>
  <c r="R142"/>
  <c r="P142"/>
  <c r="BI134"/>
  <c r="BH134"/>
  <c r="BG134"/>
  <c r="BF134"/>
  <c r="T134"/>
  <c r="T133"/>
  <c r="R134"/>
  <c r="R133"/>
  <c r="P134"/>
  <c r="P133"/>
  <c r="BI129"/>
  <c r="BH129"/>
  <c r="BG129"/>
  <c r="BF129"/>
  <c r="T129"/>
  <c r="R129"/>
  <c r="P129"/>
  <c r="BI127"/>
  <c r="BH127"/>
  <c r="BG127"/>
  <c r="BF127"/>
  <c r="T127"/>
  <c r="R127"/>
  <c r="P127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0"/>
  <c r="BH110"/>
  <c r="BG110"/>
  <c r="BF110"/>
  <c r="T110"/>
  <c r="T109"/>
  <c r="R110"/>
  <c r="R109"/>
  <c r="P110"/>
  <c r="P109"/>
  <c r="BI102"/>
  <c r="BH102"/>
  <c r="BG102"/>
  <c r="BF102"/>
  <c r="T102"/>
  <c r="R102"/>
  <c r="P102"/>
  <c r="BI96"/>
  <c r="BH96"/>
  <c r="BG96"/>
  <c r="BF96"/>
  <c r="T96"/>
  <c r="R96"/>
  <c r="P96"/>
  <c r="J90"/>
  <c r="J89"/>
  <c r="F87"/>
  <c r="E85"/>
  <c r="J59"/>
  <c r="J58"/>
  <c r="F56"/>
  <c r="E54"/>
  <c r="J20"/>
  <c r="E20"/>
  <c r="F90"/>
  <c r="J19"/>
  <c r="J17"/>
  <c r="E17"/>
  <c r="F58"/>
  <c r="J16"/>
  <c r="J14"/>
  <c r="J87"/>
  <c r="E7"/>
  <c r="E81"/>
  <c i="4" r="J39"/>
  <c r="J38"/>
  <c i="1" r="AY59"/>
  <c i="4" r="J37"/>
  <c i="1" r="AX59"/>
  <c i="4" r="BI193"/>
  <c r="BH193"/>
  <c r="BG193"/>
  <c r="BF193"/>
  <c r="T193"/>
  <c r="T192"/>
  <c r="R193"/>
  <c r="R192"/>
  <c r="P193"/>
  <c r="P192"/>
  <c r="BI190"/>
  <c r="BH190"/>
  <c r="BG190"/>
  <c r="BF190"/>
  <c r="T190"/>
  <c r="R190"/>
  <c r="P190"/>
  <c r="BI187"/>
  <c r="BH187"/>
  <c r="BG187"/>
  <c r="BF187"/>
  <c r="T187"/>
  <c r="R187"/>
  <c r="P187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3"/>
  <c r="BH173"/>
  <c r="BG173"/>
  <c r="BF173"/>
  <c r="T173"/>
  <c r="R173"/>
  <c r="P173"/>
  <c r="BI170"/>
  <c r="BH170"/>
  <c r="BG170"/>
  <c r="BF170"/>
  <c r="T170"/>
  <c r="R170"/>
  <c r="P170"/>
  <c r="BI166"/>
  <c r="BH166"/>
  <c r="BG166"/>
  <c r="BF166"/>
  <c r="T166"/>
  <c r="R166"/>
  <c r="P166"/>
  <c r="BI161"/>
  <c r="BH161"/>
  <c r="BG161"/>
  <c r="BF161"/>
  <c r="T161"/>
  <c r="R161"/>
  <c r="P161"/>
  <c r="BI156"/>
  <c r="BH156"/>
  <c r="BG156"/>
  <c r="BF156"/>
  <c r="T156"/>
  <c r="R156"/>
  <c r="P156"/>
  <c r="BI150"/>
  <c r="BH150"/>
  <c r="BG150"/>
  <c r="BF150"/>
  <c r="T150"/>
  <c r="R150"/>
  <c r="P150"/>
  <c r="BI145"/>
  <c r="BH145"/>
  <c r="BG145"/>
  <c r="BF145"/>
  <c r="T145"/>
  <c r="R145"/>
  <c r="P145"/>
  <c r="BI140"/>
  <c r="BH140"/>
  <c r="BG140"/>
  <c r="BF140"/>
  <c r="T140"/>
  <c r="R140"/>
  <c r="P140"/>
  <c r="BI136"/>
  <c r="BH136"/>
  <c r="BG136"/>
  <c r="BF136"/>
  <c r="T136"/>
  <c r="R136"/>
  <c r="P136"/>
  <c r="BI131"/>
  <c r="BH131"/>
  <c r="BG131"/>
  <c r="BF131"/>
  <c r="T131"/>
  <c r="R131"/>
  <c r="P131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2"/>
  <c r="BH112"/>
  <c r="BG112"/>
  <c r="BF112"/>
  <c r="T112"/>
  <c r="R112"/>
  <c r="P112"/>
  <c r="BI105"/>
  <c r="BH105"/>
  <c r="BG105"/>
  <c r="BF105"/>
  <c r="T105"/>
  <c r="R105"/>
  <c r="P105"/>
  <c r="BI101"/>
  <c r="BH101"/>
  <c r="BG101"/>
  <c r="BF101"/>
  <c r="T101"/>
  <c r="R101"/>
  <c r="P101"/>
  <c r="BI96"/>
  <c r="BH96"/>
  <c r="BG96"/>
  <c r="BF96"/>
  <c r="T96"/>
  <c r="T95"/>
  <c r="T94"/>
  <c r="R96"/>
  <c r="R95"/>
  <c r="R94"/>
  <c r="P96"/>
  <c r="P95"/>
  <c r="P94"/>
  <c r="J90"/>
  <c r="J89"/>
  <c r="F87"/>
  <c r="E85"/>
  <c r="J59"/>
  <c r="J58"/>
  <c r="F56"/>
  <c r="E54"/>
  <c r="J20"/>
  <c r="E20"/>
  <c r="F90"/>
  <c r="J19"/>
  <c r="J17"/>
  <c r="E17"/>
  <c r="F58"/>
  <c r="J16"/>
  <c r="J14"/>
  <c r="J87"/>
  <c r="E7"/>
  <c r="E50"/>
  <c i="3" r="J39"/>
  <c r="J38"/>
  <c i="1" r="AY57"/>
  <c i="3" r="J37"/>
  <c i="1" r="AX57"/>
  <c i="3" r="BI279"/>
  <c r="BH279"/>
  <c r="BG279"/>
  <c r="BF279"/>
  <c r="T279"/>
  <c r="T278"/>
  <c r="R279"/>
  <c r="R278"/>
  <c r="P279"/>
  <c r="P278"/>
  <c r="BI274"/>
  <c r="BH274"/>
  <c r="BG274"/>
  <c r="BF274"/>
  <c r="T274"/>
  <c r="R274"/>
  <c r="P274"/>
  <c r="BI272"/>
  <c r="BH272"/>
  <c r="BG272"/>
  <c r="BF272"/>
  <c r="T272"/>
  <c r="R272"/>
  <c r="P272"/>
  <c r="BI265"/>
  <c r="BH265"/>
  <c r="BG265"/>
  <c r="BF265"/>
  <c r="T265"/>
  <c r="R265"/>
  <c r="P265"/>
  <c r="BI260"/>
  <c r="BH260"/>
  <c r="BG260"/>
  <c r="BF260"/>
  <c r="T260"/>
  <c r="R260"/>
  <c r="P260"/>
  <c r="BI255"/>
  <c r="BH255"/>
  <c r="BG255"/>
  <c r="BF255"/>
  <c r="T255"/>
  <c r="R255"/>
  <c r="P255"/>
  <c r="BI250"/>
  <c r="BH250"/>
  <c r="BG250"/>
  <c r="BF250"/>
  <c r="T250"/>
  <c r="R250"/>
  <c r="P250"/>
  <c r="BI245"/>
  <c r="BH245"/>
  <c r="BG245"/>
  <c r="BF245"/>
  <c r="T245"/>
  <c r="R245"/>
  <c r="P245"/>
  <c r="BI240"/>
  <c r="BH240"/>
  <c r="BG240"/>
  <c r="BF240"/>
  <c r="T240"/>
  <c r="R240"/>
  <c r="P240"/>
  <c r="BI235"/>
  <c r="BH235"/>
  <c r="BG235"/>
  <c r="BF235"/>
  <c r="T235"/>
  <c r="R235"/>
  <c r="P235"/>
  <c r="BI232"/>
  <c r="BH232"/>
  <c r="BG232"/>
  <c r="BF232"/>
  <c r="T232"/>
  <c r="R232"/>
  <c r="P232"/>
  <c r="BI227"/>
  <c r="BH227"/>
  <c r="BG227"/>
  <c r="BF227"/>
  <c r="T227"/>
  <c r="R227"/>
  <c r="P227"/>
  <c r="BI224"/>
  <c r="BH224"/>
  <c r="BG224"/>
  <c r="BF224"/>
  <c r="T224"/>
  <c r="R224"/>
  <c r="P224"/>
  <c r="BI220"/>
  <c r="BH220"/>
  <c r="BG220"/>
  <c r="BF220"/>
  <c r="T220"/>
  <c r="R220"/>
  <c r="P220"/>
  <c r="BI216"/>
  <c r="BH216"/>
  <c r="BG216"/>
  <c r="BF216"/>
  <c r="T216"/>
  <c r="R216"/>
  <c r="P216"/>
  <c r="BI211"/>
  <c r="BH211"/>
  <c r="BG211"/>
  <c r="BF211"/>
  <c r="T211"/>
  <c r="R211"/>
  <c r="P211"/>
  <c r="BI202"/>
  <c r="BH202"/>
  <c r="BG202"/>
  <c r="BF202"/>
  <c r="T202"/>
  <c r="R202"/>
  <c r="P202"/>
  <c r="BI197"/>
  <c r="BH197"/>
  <c r="BG197"/>
  <c r="BF197"/>
  <c r="T197"/>
  <c r="R197"/>
  <c r="P197"/>
  <c r="BI189"/>
  <c r="BH189"/>
  <c r="BG189"/>
  <c r="BF189"/>
  <c r="T189"/>
  <c r="R189"/>
  <c r="P189"/>
  <c r="BI184"/>
  <c r="BH184"/>
  <c r="BG184"/>
  <c r="BF184"/>
  <c r="T184"/>
  <c r="R184"/>
  <c r="P184"/>
  <c r="BI174"/>
  <c r="BH174"/>
  <c r="BG174"/>
  <c r="BF174"/>
  <c r="T174"/>
  <c r="R174"/>
  <c r="P174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57"/>
  <c r="BH157"/>
  <c r="BG157"/>
  <c r="BF157"/>
  <c r="T157"/>
  <c r="R157"/>
  <c r="P157"/>
  <c r="BI150"/>
  <c r="BH150"/>
  <c r="BG150"/>
  <c r="BF150"/>
  <c r="T150"/>
  <c r="R150"/>
  <c r="P150"/>
  <c r="BI146"/>
  <c r="BH146"/>
  <c r="BG146"/>
  <c r="BF146"/>
  <c r="T146"/>
  <c r="R146"/>
  <c r="P146"/>
  <c r="BI129"/>
  <c r="BH129"/>
  <c r="BG129"/>
  <c r="BF129"/>
  <c r="T129"/>
  <c r="R129"/>
  <c r="P129"/>
  <c r="BI114"/>
  <c r="BH114"/>
  <c r="BG114"/>
  <c r="BF114"/>
  <c r="T114"/>
  <c r="R114"/>
  <c r="P114"/>
  <c r="BI109"/>
  <c r="BH109"/>
  <c r="BG109"/>
  <c r="BF109"/>
  <c r="T109"/>
  <c r="R109"/>
  <c r="P109"/>
  <c r="BI105"/>
  <c r="BH105"/>
  <c r="BG105"/>
  <c r="BF105"/>
  <c r="T105"/>
  <c r="R105"/>
  <c r="P105"/>
  <c r="BI101"/>
  <c r="BH101"/>
  <c r="BG101"/>
  <c r="BF101"/>
  <c r="T101"/>
  <c r="R101"/>
  <c r="P101"/>
  <c r="BI97"/>
  <c r="BH97"/>
  <c r="BG97"/>
  <c r="BF97"/>
  <c r="T97"/>
  <c r="T96"/>
  <c r="R97"/>
  <c r="R96"/>
  <c r="P97"/>
  <c r="P96"/>
  <c r="J91"/>
  <c r="J90"/>
  <c r="F88"/>
  <c r="E86"/>
  <c r="J59"/>
  <c r="J58"/>
  <c r="F56"/>
  <c r="E54"/>
  <c r="J20"/>
  <c r="E20"/>
  <c r="F59"/>
  <c r="J19"/>
  <c r="J17"/>
  <c r="E17"/>
  <c r="F58"/>
  <c r="J16"/>
  <c r="J14"/>
  <c r="J88"/>
  <c r="E7"/>
  <c r="E50"/>
  <c i="2" r="J37"/>
  <c r="J36"/>
  <c i="1" r="AY55"/>
  <c i="2" r="J35"/>
  <c i="1" r="AX55"/>
  <c i="2" r="BI243"/>
  <c r="BH243"/>
  <c r="BG243"/>
  <c r="BF243"/>
  <c r="T243"/>
  <c r="T242"/>
  <c r="T241"/>
  <c r="R243"/>
  <c r="R242"/>
  <c r="R241"/>
  <c r="P243"/>
  <c r="P242"/>
  <c r="P241"/>
  <c r="BI239"/>
  <c r="BH239"/>
  <c r="BG239"/>
  <c r="BF239"/>
  <c r="T239"/>
  <c r="R239"/>
  <c r="P239"/>
  <c r="BI236"/>
  <c r="BH236"/>
  <c r="BG236"/>
  <c r="BF236"/>
  <c r="T236"/>
  <c r="R236"/>
  <c r="P236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0"/>
  <c r="BH220"/>
  <c r="BG220"/>
  <c r="BF220"/>
  <c r="T220"/>
  <c r="R220"/>
  <c r="P220"/>
  <c r="BI217"/>
  <c r="BH217"/>
  <c r="BG217"/>
  <c r="BF217"/>
  <c r="T217"/>
  <c r="R217"/>
  <c r="P217"/>
  <c r="BI212"/>
  <c r="BH212"/>
  <c r="BG212"/>
  <c r="BF212"/>
  <c r="T212"/>
  <c r="R212"/>
  <c r="P212"/>
  <c r="BI207"/>
  <c r="BH207"/>
  <c r="BG207"/>
  <c r="BF207"/>
  <c r="T207"/>
  <c r="R207"/>
  <c r="P207"/>
  <c r="BI203"/>
  <c r="BH203"/>
  <c r="BG203"/>
  <c r="BF203"/>
  <c r="T203"/>
  <c r="R203"/>
  <c r="P203"/>
  <c r="BI200"/>
  <c r="BH200"/>
  <c r="BG200"/>
  <c r="BF200"/>
  <c r="T200"/>
  <c r="R200"/>
  <c r="P200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BI120"/>
  <c r="BH120"/>
  <c r="BG120"/>
  <c r="BF120"/>
  <c r="T120"/>
  <c r="R120"/>
  <c r="P120"/>
  <c r="BI115"/>
  <c r="BH115"/>
  <c r="BG115"/>
  <c r="BF115"/>
  <c r="T115"/>
  <c r="R115"/>
  <c r="P115"/>
  <c r="BI110"/>
  <c r="BH110"/>
  <c r="BG110"/>
  <c r="BF110"/>
  <c r="T110"/>
  <c r="R110"/>
  <c r="P110"/>
  <c r="BI106"/>
  <c r="BH106"/>
  <c r="BG106"/>
  <c r="BF106"/>
  <c r="T106"/>
  <c r="T105"/>
  <c r="R106"/>
  <c r="R105"/>
  <c r="P106"/>
  <c r="P105"/>
  <c r="BI101"/>
  <c r="BH101"/>
  <c r="BG101"/>
  <c r="BF101"/>
  <c r="T101"/>
  <c r="R101"/>
  <c r="P101"/>
  <c r="BI98"/>
  <c r="BH98"/>
  <c r="BG98"/>
  <c r="BF98"/>
  <c r="T98"/>
  <c r="R98"/>
  <c r="P98"/>
  <c r="BI95"/>
  <c r="BH95"/>
  <c r="BG95"/>
  <c r="BF95"/>
  <c r="T95"/>
  <c r="R95"/>
  <c r="P95"/>
  <c r="BI92"/>
  <c r="BH92"/>
  <c r="BG92"/>
  <c r="BF92"/>
  <c r="T92"/>
  <c r="R92"/>
  <c r="P92"/>
  <c r="BI89"/>
  <c r="BH89"/>
  <c r="BG89"/>
  <c r="BF89"/>
  <c r="T89"/>
  <c r="R89"/>
  <c r="P89"/>
  <c r="J83"/>
  <c r="J82"/>
  <c r="F80"/>
  <c r="E78"/>
  <c r="J55"/>
  <c r="J54"/>
  <c r="F52"/>
  <c r="E50"/>
  <c r="J18"/>
  <c r="E18"/>
  <c r="F83"/>
  <c r="J17"/>
  <c r="J15"/>
  <c r="E15"/>
  <c r="F82"/>
  <c r="J14"/>
  <c r="J12"/>
  <c r="J52"/>
  <c r="E7"/>
  <c r="E76"/>
  <c i="1" r="L50"/>
  <c r="AM50"/>
  <c r="AM49"/>
  <c r="L49"/>
  <c r="AM47"/>
  <c r="L47"/>
  <c r="L45"/>
  <c r="L44"/>
  <c i="11" r="J84"/>
  <c i="2" r="BK148"/>
  <c i="1" r="AS64"/>
  <c i="9" r="BK1274"/>
  <c r="BK1257"/>
  <c r="J1230"/>
  <c r="J1161"/>
  <c r="J1138"/>
  <c r="J1096"/>
  <c r="BK1036"/>
  <c r="J935"/>
  <c r="BK871"/>
  <c r="BK830"/>
  <c r="BK770"/>
  <c r="BK749"/>
  <c r="BK707"/>
  <c r="BK669"/>
  <c r="J632"/>
  <c r="J586"/>
  <c r="BK571"/>
  <c r="J552"/>
  <c r="J526"/>
  <c r="J498"/>
  <c r="BK474"/>
  <c r="J442"/>
  <c r="J410"/>
  <c r="J369"/>
  <c r="BK337"/>
  <c r="BK323"/>
  <c r="BK301"/>
  <c r="J286"/>
  <c r="J232"/>
  <c r="BK201"/>
  <c r="BK151"/>
  <c r="BK117"/>
  <c r="J98"/>
  <c i="8" r="BK123"/>
  <c r="BK99"/>
  <c i="7" r="J215"/>
  <c r="J198"/>
  <c r="J169"/>
  <c r="J158"/>
  <c r="BK107"/>
  <c r="J96"/>
  <c i="6" r="J163"/>
  <c r="J143"/>
  <c r="BK110"/>
  <c r="BK98"/>
  <c i="5" r="BK142"/>
  <c r="J120"/>
  <c i="4" r="J178"/>
  <c r="J161"/>
  <c r="BK131"/>
  <c r="J117"/>
  <c i="3" r="BK279"/>
  <c r="BK250"/>
  <c r="BK227"/>
  <c r="BK202"/>
  <c r="J162"/>
  <c r="J129"/>
  <c r="J97"/>
  <c i="2" r="J234"/>
  <c r="BK203"/>
  <c r="J186"/>
  <c r="BK176"/>
  <c r="BK161"/>
  <c r="J144"/>
  <c r="BK125"/>
  <c r="J101"/>
  <c i="12" r="BK84"/>
  <c i="9" r="BK1305"/>
  <c r="BK1289"/>
  <c r="BK1272"/>
  <c r="J1254"/>
  <c r="J1218"/>
  <c r="BK1146"/>
  <c r="BK1130"/>
  <c r="BK1096"/>
  <c r="BK1024"/>
  <c r="J964"/>
  <c r="BK859"/>
  <c r="J770"/>
  <c r="BK736"/>
  <c r="J693"/>
  <c r="BK675"/>
  <c r="J640"/>
  <c r="J616"/>
  <c r="J592"/>
  <c r="BK574"/>
  <c r="J556"/>
  <c r="J529"/>
  <c r="BK507"/>
  <c r="BK462"/>
  <c r="J446"/>
  <c r="J426"/>
  <c r="BK407"/>
  <c r="BK375"/>
  <c r="J337"/>
  <c r="BK326"/>
  <c r="J308"/>
  <c r="BK293"/>
  <c r="J263"/>
  <c r="BK218"/>
  <c r="J163"/>
  <c r="BK112"/>
  <c i="8" r="J121"/>
  <c r="J99"/>
  <c i="7" r="J212"/>
  <c r="J182"/>
  <c r="BK139"/>
  <c r="J115"/>
  <c r="J107"/>
  <c i="6" r="J184"/>
  <c r="J152"/>
  <c r="BK106"/>
  <c i="5" r="J134"/>
  <c r="BK116"/>
  <c i="4" r="BK193"/>
  <c r="J170"/>
  <c r="BK145"/>
  <c r="BK105"/>
  <c i="3" r="BK255"/>
  <c r="BK232"/>
  <c r="J216"/>
  <c r="J189"/>
  <c r="BK164"/>
  <c r="J114"/>
  <c i="2" r="J236"/>
  <c r="J220"/>
  <c r="J200"/>
  <c r="BK173"/>
  <c r="J148"/>
  <c r="BK132"/>
  <c r="J89"/>
  <c i="10" r="J84"/>
  <c i="9" r="J1301"/>
  <c r="J1283"/>
  <c r="J1264"/>
  <c r="J1244"/>
  <c r="BK1142"/>
  <c r="BK1101"/>
  <c r="J1060"/>
  <c r="BK1003"/>
  <c r="BK935"/>
  <c r="J859"/>
  <c r="J794"/>
  <c r="BK739"/>
  <c r="J714"/>
  <c r="J655"/>
  <c r="BK610"/>
  <c r="BK592"/>
  <c r="BK568"/>
  <c r="J541"/>
  <c r="J517"/>
  <c r="J483"/>
  <c r="BK454"/>
  <c r="BK433"/>
  <c r="BK414"/>
  <c r="J394"/>
  <c r="J365"/>
  <c r="J342"/>
  <c r="J323"/>
  <c r="BK304"/>
  <c r="BK289"/>
  <c r="J269"/>
  <c r="BK212"/>
  <c r="J183"/>
  <c r="BK163"/>
  <c r="J125"/>
  <c r="J107"/>
  <c i="8" r="BK129"/>
  <c r="J119"/>
  <c r="J109"/>
  <c i="7" r="BK215"/>
  <c r="BK192"/>
  <c r="J151"/>
  <c r="J139"/>
  <c r="BK115"/>
  <c i="6" r="J181"/>
  <c r="BK152"/>
  <c r="BK132"/>
  <c i="5" r="BK127"/>
  <c r="BK102"/>
  <c i="4" r="BK181"/>
  <c r="BK161"/>
  <c r="J136"/>
  <c r="BK117"/>
  <c r="BK96"/>
  <c i="3" r="J260"/>
  <c r="J245"/>
  <c r="BK216"/>
  <c r="BK189"/>
  <c r="BK168"/>
  <c r="J105"/>
  <c i="2" r="J217"/>
  <c r="BK200"/>
  <c r="BK189"/>
  <c r="BK164"/>
  <c r="J120"/>
  <c r="BK106"/>
  <c i="12" r="F35"/>
  <c i="1" r="BB70"/>
  <c i="11" r="F36"/>
  <c i="1" r="BC69"/>
  <c i="10" r="J34"/>
  <c i="1" r="AW68"/>
  <c i="11" r="BK84"/>
  <c i="2" r="J138"/>
  <c i="1" r="AS62"/>
  <c i="9" r="J1277"/>
  <c r="J1261"/>
  <c r="J1238"/>
  <c r="J1146"/>
  <c r="J1130"/>
  <c r="J1090"/>
  <c r="J1048"/>
  <c r="J979"/>
  <c r="BK907"/>
  <c r="BK835"/>
  <c r="J782"/>
  <c r="J752"/>
  <c r="BK725"/>
  <c r="J675"/>
  <c r="BK640"/>
  <c r="BK589"/>
  <c r="J574"/>
  <c r="BK556"/>
  <c r="J537"/>
  <c r="J507"/>
  <c r="BK483"/>
  <c r="J433"/>
  <c r="J387"/>
  <c r="BK342"/>
  <c r="J326"/>
  <c r="BK311"/>
  <c r="J298"/>
  <c r="J274"/>
  <c r="J247"/>
  <c r="J224"/>
  <c r="J192"/>
  <c r="J138"/>
  <c r="BK107"/>
  <c i="8" r="BK133"/>
  <c r="J111"/>
  <c r="BK93"/>
  <c i="7" r="BK212"/>
  <c r="J192"/>
  <c r="BK182"/>
  <c r="BK130"/>
  <c r="J101"/>
  <c i="6" r="J174"/>
  <c r="J138"/>
  <c r="J106"/>
  <c i="5" r="J144"/>
  <c r="J122"/>
  <c i="4" r="J187"/>
  <c r="BK150"/>
  <c r="BK124"/>
  <c r="BK112"/>
  <c i="3" r="BK274"/>
  <c r="J232"/>
  <c r="J168"/>
  <c r="BK114"/>
  <c i="2" r="J243"/>
  <c r="J231"/>
  <c r="J195"/>
  <c r="J183"/>
  <c r="BK167"/>
  <c r="BK152"/>
  <c r="BK138"/>
  <c r="BK120"/>
  <c r="J98"/>
  <c i="9" r="J1311"/>
  <c r="J1298"/>
  <c r="BK1277"/>
  <c r="J1257"/>
  <c r="J1227"/>
  <c r="J1156"/>
  <c r="BK1134"/>
  <c r="BK1109"/>
  <c r="J1036"/>
  <c r="BK1015"/>
  <c r="BK949"/>
  <c r="BK883"/>
  <c r="BK794"/>
  <c r="J742"/>
  <c r="BK714"/>
  <c r="J669"/>
  <c r="BK629"/>
  <c r="J610"/>
  <c r="J589"/>
  <c r="BK564"/>
  <c r="BK541"/>
  <c r="BK526"/>
  <c r="J510"/>
  <c r="J474"/>
  <c r="BK442"/>
  <c r="J418"/>
  <c r="BK387"/>
  <c r="J362"/>
  <c r="BK320"/>
  <c r="J304"/>
  <c r="J289"/>
  <c r="J259"/>
  <c r="J206"/>
  <c r="J151"/>
  <c r="BK104"/>
  <c i="8" r="J105"/>
  <c r="J93"/>
  <c i="7" r="BK198"/>
  <c r="BK169"/>
  <c r="J121"/>
  <c r="J112"/>
  <c i="6" r="J187"/>
  <c r="BK168"/>
  <c r="BK120"/>
  <c r="J98"/>
  <c i="5" r="BK129"/>
  <c r="J110"/>
  <c i="4" r="J183"/>
  <c r="BK166"/>
  <c r="BK126"/>
  <c r="J96"/>
  <c i="3" r="BK245"/>
  <c r="J227"/>
  <c r="BK211"/>
  <c r="BK184"/>
  <c r="BK162"/>
  <c r="BK129"/>
  <c r="J101"/>
  <c i="2" r="J228"/>
  <c r="BK186"/>
  <c r="BK170"/>
  <c r="BK135"/>
  <c r="J92"/>
  <c i="10" r="BK84"/>
  <c i="9" r="J1305"/>
  <c r="J1289"/>
  <c r="BK1254"/>
  <c r="BK1230"/>
  <c r="BK1151"/>
  <c r="J1117"/>
  <c r="BK1072"/>
  <c r="J1015"/>
  <c r="BK979"/>
  <c r="J871"/>
  <c r="J806"/>
  <c r="BK752"/>
  <c r="J704"/>
  <c r="J650"/>
  <c r="BK625"/>
  <c r="BK595"/>
  <c r="J564"/>
  <c r="J532"/>
  <c r="BK514"/>
  <c r="BK465"/>
  <c r="BK446"/>
  <c r="J430"/>
  <c r="J404"/>
  <c r="BK369"/>
  <c r="J359"/>
  <c r="J335"/>
  <c r="J320"/>
  <c r="J301"/>
  <c r="J278"/>
  <c r="BK242"/>
  <c r="J201"/>
  <c r="J179"/>
  <c r="BK138"/>
  <c r="J122"/>
  <c r="J104"/>
  <c i="8" r="J126"/>
  <c r="BK115"/>
  <c r="BK103"/>
  <c i="7" r="J208"/>
  <c r="BK173"/>
  <c r="BK158"/>
  <c r="BK121"/>
  <c r="BK110"/>
  <c i="6" r="BK174"/>
  <c r="J146"/>
  <c r="J102"/>
  <c i="5" r="J116"/>
  <c i="4" r="BK190"/>
  <c r="BK173"/>
  <c r="J150"/>
  <c r="J126"/>
  <c r="J105"/>
  <c i="3" r="J272"/>
  <c r="J250"/>
  <c r="J211"/>
  <c r="J170"/>
  <c r="J146"/>
  <c i="2" r="BK228"/>
  <c r="J203"/>
  <c r="BK183"/>
  <c r="J161"/>
  <c r="J129"/>
  <c r="BK115"/>
  <c r="BK98"/>
  <c i="11" r="F35"/>
  <c i="1" r="BB69"/>
  <c i="10" r="F35"/>
  <c i="1" r="BB68"/>
  <c i="12" r="J34"/>
  <c i="1" r="AW70"/>
  <c i="2" r="J156"/>
  <c r="BK150"/>
  <c r="J123"/>
  <c i="9" r="BK1280"/>
  <c r="BK1264"/>
  <c r="BK1250"/>
  <c r="J1188"/>
  <c r="J1142"/>
  <c r="J1101"/>
  <c r="BK1060"/>
  <c r="J1003"/>
  <c r="J921"/>
  <c r="BK847"/>
  <c r="J818"/>
  <c r="J755"/>
  <c r="J736"/>
  <c r="BK684"/>
  <c r="BK646"/>
  <c r="J621"/>
  <c r="J595"/>
  <c r="BK577"/>
  <c r="BK560"/>
  <c r="BK546"/>
  <c r="BK510"/>
  <c r="J465"/>
  <c r="J450"/>
  <c r="J414"/>
  <c r="BK394"/>
  <c r="J353"/>
  <c r="BK329"/>
  <c r="J315"/>
  <c r="BK269"/>
  <c r="BK259"/>
  <c r="J242"/>
  <c r="J212"/>
  <c r="BK169"/>
  <c r="BK125"/>
  <c i="8" r="BK126"/>
  <c r="BK113"/>
  <c r="BK105"/>
  <c r="J88"/>
  <c i="7" r="J203"/>
  <c r="BK165"/>
  <c r="J146"/>
  <c r="BK112"/>
  <c r="BK103"/>
  <c i="6" r="BK184"/>
  <c r="BK146"/>
  <c r="J132"/>
  <c i="5" r="BK134"/>
  <c r="BK96"/>
  <c i="4" r="J193"/>
  <c r="BK170"/>
  <c r="BK140"/>
  <c r="J122"/>
  <c r="J101"/>
  <c i="3" r="BK260"/>
  <c r="J240"/>
  <c r="J220"/>
  <c r="J164"/>
  <c r="BK146"/>
  <c r="BK101"/>
  <c i="2" r="BK239"/>
  <c r="BK220"/>
  <c r="J189"/>
  <c r="J164"/>
  <c r="J150"/>
  <c r="J132"/>
  <c r="J110"/>
  <c r="BK92"/>
  <c i="9" r="BK1307"/>
  <c r="J1293"/>
  <c r="J1280"/>
  <c r="BK1261"/>
  <c r="BK1238"/>
  <c r="BK1161"/>
  <c r="BK1123"/>
  <c r="J1084"/>
  <c r="BK1021"/>
  <c r="J991"/>
  <c r="J907"/>
  <c r="J830"/>
  <c r="J749"/>
  <c r="J731"/>
  <c r="BK704"/>
  <c r="J684"/>
  <c r="BK650"/>
  <c r="BK621"/>
  <c r="J598"/>
  <c r="J577"/>
  <c r="J546"/>
  <c r="BK532"/>
  <c r="J514"/>
  <c r="BK502"/>
  <c r="J458"/>
  <c r="J437"/>
  <c r="BK421"/>
  <c r="BK400"/>
  <c r="BK365"/>
  <c r="BK335"/>
  <c r="BK315"/>
  <c r="BK296"/>
  <c r="BK278"/>
  <c r="BK232"/>
  <c r="BK176"/>
  <c r="BK122"/>
  <c i="8" r="J129"/>
  <c r="J103"/>
  <c r="BK88"/>
  <c i="7" r="BK185"/>
  <c r="BK142"/>
  <c r="J119"/>
  <c r="J105"/>
  <c i="6" r="BK181"/>
  <c r="BK126"/>
  <c r="BK102"/>
  <c i="5" r="J127"/>
  <c r="J102"/>
  <c i="4" r="J181"/>
  <c r="BK136"/>
  <c r="BK122"/>
  <c i="3" r="BK265"/>
  <c r="J235"/>
  <c r="J202"/>
  <c r="J166"/>
  <c r="J150"/>
  <c r="BK105"/>
  <c i="2" r="BK234"/>
  <c r="J207"/>
  <c r="J179"/>
  <c r="BK156"/>
  <c r="J106"/>
  <c i="1" r="AS60"/>
  <c i="9" r="BK1311"/>
  <c r="BK1293"/>
  <c r="J1274"/>
  <c r="J1250"/>
  <c r="BK1156"/>
  <c r="J1134"/>
  <c r="BK1084"/>
  <c r="BK1018"/>
  <c r="BK991"/>
  <c r="BK895"/>
  <c r="J847"/>
  <c r="BK782"/>
  <c r="BK731"/>
  <c r="J687"/>
  <c r="J646"/>
  <c r="BK604"/>
  <c r="BK586"/>
  <c r="BK552"/>
  <c r="BK529"/>
  <c r="J502"/>
  <c r="J462"/>
  <c r="BK437"/>
  <c r="J421"/>
  <c r="J400"/>
  <c r="J375"/>
  <c r="BK353"/>
  <c r="J332"/>
  <c r="J317"/>
  <c r="J296"/>
  <c r="J282"/>
  <c r="BK253"/>
  <c r="BK206"/>
  <c r="J176"/>
  <c r="J133"/>
  <c r="J117"/>
  <c r="BK98"/>
  <c i="8" r="J123"/>
  <c r="J113"/>
  <c r="BK96"/>
  <c i="7" r="BK205"/>
  <c r="J165"/>
  <c r="BK146"/>
  <c r="BK119"/>
  <c r="J103"/>
  <c i="6" r="J168"/>
  <c r="BK143"/>
  <c r="J126"/>
  <c i="5" r="BK120"/>
  <c i="4" r="BK187"/>
  <c r="BK178"/>
  <c r="J156"/>
  <c r="J131"/>
  <c r="J112"/>
  <c i="3" r="J274"/>
  <c r="J255"/>
  <c r="BK220"/>
  <c r="J184"/>
  <c r="BK166"/>
  <c r="BK97"/>
  <c i="2" r="J212"/>
  <c r="BK195"/>
  <c r="BK179"/>
  <c r="BK159"/>
  <c r="J125"/>
  <c r="BK110"/>
  <c r="J95"/>
  <c i="12" r="F36"/>
  <c i="1" r="BC70"/>
  <c i="12" r="F37"/>
  <c i="1" r="BD70"/>
  <c i="11" r="F37"/>
  <c i="1" r="BD69"/>
  <c i="2" r="J152"/>
  <c r="J135"/>
  <c i="12" r="J84"/>
  <c i="9" r="J1268"/>
  <c r="BK1244"/>
  <c r="BK1218"/>
  <c r="J1151"/>
  <c r="J1109"/>
  <c r="J1072"/>
  <c r="J1021"/>
  <c r="BK964"/>
  <c r="J895"/>
  <c r="BK806"/>
  <c r="J758"/>
  <c r="BK742"/>
  <c r="BK693"/>
  <c r="BK655"/>
  <c r="J629"/>
  <c r="BK616"/>
  <c r="J580"/>
  <c r="J568"/>
  <c r="BK549"/>
  <c r="J521"/>
  <c r="J489"/>
  <c r="BK458"/>
  <c r="BK418"/>
  <c r="BK404"/>
  <c r="BK359"/>
  <c r="BK332"/>
  <c r="BK308"/>
  <c r="BK282"/>
  <c r="BK263"/>
  <c r="J253"/>
  <c r="J218"/>
  <c r="BK179"/>
  <c r="BK133"/>
  <c r="J101"/>
  <c i="8" r="J115"/>
  <c r="BK109"/>
  <c r="BK91"/>
  <c i="7" r="BK208"/>
  <c r="J185"/>
  <c r="BK151"/>
  <c r="J117"/>
  <c r="BK105"/>
  <c i="6" r="BK187"/>
  <c r="J158"/>
  <c r="J120"/>
  <c i="5" r="J129"/>
  <c i="4" r="J190"/>
  <c r="J145"/>
  <c r="J120"/>
  <c i="3" r="BK272"/>
  <c r="BK235"/>
  <c r="BK170"/>
  <c r="BK150"/>
  <c r="BK109"/>
  <c i="2" r="BK243"/>
  <c r="BK236"/>
  <c r="BK212"/>
  <c r="BK192"/>
  <c r="J173"/>
  <c r="J159"/>
  <c r="J141"/>
  <c r="BK129"/>
  <c r="J115"/>
  <c i="1" r="AS58"/>
  <c i="9" r="BK1301"/>
  <c r="BK1283"/>
  <c r="BK1268"/>
  <c r="BK1246"/>
  <c r="BK1188"/>
  <c r="BK1138"/>
  <c r="BK1117"/>
  <c r="BK1048"/>
  <c r="J1018"/>
  <c r="BK921"/>
  <c r="J835"/>
  <c r="BK755"/>
  <c r="J739"/>
  <c r="J707"/>
  <c r="BK687"/>
  <c r="J661"/>
  <c r="J625"/>
  <c r="J604"/>
  <c r="BK580"/>
  <c r="J560"/>
  <c r="BK537"/>
  <c r="BK517"/>
  <c r="BK498"/>
  <c r="J454"/>
  <c r="BK430"/>
  <c r="BK410"/>
  <c r="J380"/>
  <c r="J347"/>
  <c r="BK317"/>
  <c r="BK298"/>
  <c r="BK286"/>
  <c r="BK247"/>
  <c r="BK183"/>
  <c r="BK130"/>
  <c r="BK101"/>
  <c i="8" r="BK119"/>
  <c r="J96"/>
  <c i="7" r="J205"/>
  <c r="J173"/>
  <c r="J130"/>
  <c r="J110"/>
  <c r="BK96"/>
  <c i="6" r="BK163"/>
  <c r="J110"/>
  <c i="5" r="J142"/>
  <c r="BK122"/>
  <c r="J96"/>
  <c i="4" r="J173"/>
  <c r="BK156"/>
  <c r="J124"/>
  <c i="3" r="J279"/>
  <c r="BK240"/>
  <c r="J224"/>
  <c r="J197"/>
  <c r="BK174"/>
  <c r="BK157"/>
  <c r="J109"/>
  <c i="2" r="BK231"/>
  <c r="BK217"/>
  <c r="J176"/>
  <c r="J167"/>
  <c r="BK144"/>
  <c r="BK95"/>
  <c i="1" r="AS56"/>
  <c i="9" r="J1307"/>
  <c r="BK1298"/>
  <c r="J1272"/>
  <c r="J1246"/>
  <c r="BK1227"/>
  <c r="J1123"/>
  <c r="BK1090"/>
  <c r="J1024"/>
  <c r="J949"/>
  <c r="J883"/>
  <c r="BK818"/>
  <c r="BK758"/>
  <c r="J725"/>
  <c r="BK661"/>
  <c r="BK632"/>
  <c r="BK598"/>
  <c r="J571"/>
  <c r="J549"/>
  <c r="BK521"/>
  <c r="BK489"/>
  <c r="BK450"/>
  <c r="BK426"/>
  <c r="J407"/>
  <c r="BK380"/>
  <c r="BK362"/>
  <c r="BK347"/>
  <c r="J329"/>
  <c r="J311"/>
  <c r="J293"/>
  <c r="BK274"/>
  <c r="BK224"/>
  <c r="BK192"/>
  <c r="J169"/>
  <c r="J130"/>
  <c r="J112"/>
  <c i="8" r="J133"/>
  <c r="BK121"/>
  <c r="BK111"/>
  <c r="J91"/>
  <c i="7" r="BK203"/>
  <c r="J142"/>
  <c r="BK117"/>
  <c r="BK101"/>
  <c i="6" r="BK158"/>
  <c r="BK138"/>
  <c i="5" r="BK144"/>
  <c r="BK110"/>
  <c i="4" r="BK183"/>
  <c r="J166"/>
  <c r="J140"/>
  <c r="BK120"/>
  <c r="BK101"/>
  <c i="3" r="J265"/>
  <c r="BK224"/>
  <c r="BK197"/>
  <c r="J174"/>
  <c r="J157"/>
  <c i="2" r="J239"/>
  <c r="BK207"/>
  <c r="J192"/>
  <c r="J170"/>
  <c r="BK141"/>
  <c r="BK123"/>
  <c r="BK101"/>
  <c r="BK89"/>
  <c i="10" r="F36"/>
  <c i="1" r="BC68"/>
  <c i="11" r="F34"/>
  <c i="1" r="BA69"/>
  <c i="10" r="F37"/>
  <c i="1" r="BD68"/>
  <c i="5" l="1" r="T95"/>
  <c r="T94"/>
  <c r="R95"/>
  <c r="R94"/>
  <c r="P95"/>
  <c r="P94"/>
  <c i="2" r="P88"/>
  <c r="P109"/>
  <c i="3" r="P100"/>
  <c r="P95"/>
  <c r="T100"/>
  <c r="T95"/>
  <c r="T108"/>
  <c r="P210"/>
  <c r="R271"/>
  <c r="R270"/>
  <c i="4" r="BK100"/>
  <c r="J100"/>
  <c r="J67"/>
  <c r="BK130"/>
  <c r="J130"/>
  <c r="J68"/>
  <c r="T130"/>
  <c r="BK186"/>
  <c r="J186"/>
  <c r="J70"/>
  <c r="R186"/>
  <c r="R185"/>
  <c i="5" r="R115"/>
  <c r="R108"/>
  <c r="R141"/>
  <c r="R140"/>
  <c i="6" r="T101"/>
  <c r="T96"/>
  <c r="R125"/>
  <c r="R108"/>
  <c r="T180"/>
  <c r="T179"/>
  <c i="7" r="BK100"/>
  <c r="T100"/>
  <c r="P141"/>
  <c r="T141"/>
  <c r="R150"/>
  <c r="R211"/>
  <c r="R210"/>
  <c i="8" r="T87"/>
  <c r="R102"/>
  <c r="P108"/>
  <c r="T128"/>
  <c i="9" r="R97"/>
  <c r="BK307"/>
  <c r="J307"/>
  <c r="J63"/>
  <c r="R307"/>
  <c r="P368"/>
  <c r="T368"/>
  <c r="P425"/>
  <c r="T425"/>
  <c r="BK545"/>
  <c r="J545"/>
  <c r="J68"/>
  <c r="R545"/>
  <c r="T563"/>
  <c r="R1249"/>
  <c r="R1248"/>
  <c i="2" r="BK109"/>
  <c r="J109"/>
  <c r="J63"/>
  <c r="R109"/>
  <c r="BK230"/>
  <c r="J230"/>
  <c r="J64"/>
  <c r="R230"/>
  <c i="3" r="BK100"/>
  <c r="J100"/>
  <c r="J66"/>
  <c r="R100"/>
  <c r="R95"/>
  <c r="P108"/>
  <c r="P107"/>
  <c r="BK210"/>
  <c r="J210"/>
  <c r="J69"/>
  <c r="T210"/>
  <c r="P271"/>
  <c r="P270"/>
  <c i="4" r="P100"/>
  <c r="R100"/>
  <c r="P130"/>
  <c r="T186"/>
  <c r="T185"/>
  <c i="5" r="BK115"/>
  <c r="J115"/>
  <c r="J68"/>
  <c r="T115"/>
  <c r="T108"/>
  <c r="BK141"/>
  <c r="BK140"/>
  <c r="J140"/>
  <c r="J70"/>
  <c r="P141"/>
  <c r="P140"/>
  <c i="6" r="BK101"/>
  <c r="J101"/>
  <c r="J66"/>
  <c r="R101"/>
  <c r="R96"/>
  <c r="T125"/>
  <c r="T108"/>
  <c r="BK180"/>
  <c r="R180"/>
  <c r="R179"/>
  <c i="7" r="P100"/>
  <c r="BK141"/>
  <c r="J141"/>
  <c r="J68"/>
  <c r="R141"/>
  <c r="T150"/>
  <c r="BK211"/>
  <c r="BK210"/>
  <c r="J210"/>
  <c r="J70"/>
  <c r="T211"/>
  <c r="T210"/>
  <c i="8" r="P87"/>
  <c r="BK102"/>
  <c r="J102"/>
  <c r="J62"/>
  <c r="BK108"/>
  <c r="J108"/>
  <c r="J63"/>
  <c r="R108"/>
  <c r="P128"/>
  <c i="9" r="BK97"/>
  <c r="T97"/>
  <c r="P292"/>
  <c r="T292"/>
  <c r="T307"/>
  <c r="BK563"/>
  <c r="J563"/>
  <c r="J69"/>
  <c r="P563"/>
  <c r="BK1150"/>
  <c r="J1150"/>
  <c r="J70"/>
  <c r="R1150"/>
  <c r="BK1243"/>
  <c r="J1243"/>
  <c r="J71"/>
  <c r="R1243"/>
  <c r="T1243"/>
  <c r="T1249"/>
  <c r="T1248"/>
  <c i="2" r="BK88"/>
  <c r="J88"/>
  <c r="J61"/>
  <c r="R88"/>
  <c r="R87"/>
  <c r="R86"/>
  <c r="T88"/>
  <c r="T109"/>
  <c r="P230"/>
  <c r="T230"/>
  <c i="3" r="BK108"/>
  <c r="J108"/>
  <c r="J68"/>
  <c r="R108"/>
  <c r="R210"/>
  <c r="BK271"/>
  <c r="J271"/>
  <c r="J71"/>
  <c r="T271"/>
  <c r="T270"/>
  <c i="4" r="T100"/>
  <c r="T99"/>
  <c r="T93"/>
  <c r="R130"/>
  <c r="P186"/>
  <c r="P185"/>
  <c i="5" r="P115"/>
  <c r="P108"/>
  <c r="P93"/>
  <c i="1" r="AU61"/>
  <c i="5" r="T141"/>
  <c r="T140"/>
  <c i="6" r="P101"/>
  <c r="P96"/>
  <c r="BK125"/>
  <c r="J125"/>
  <c r="J70"/>
  <c r="P125"/>
  <c r="P108"/>
  <c r="P180"/>
  <c r="P179"/>
  <c i="7" r="R100"/>
  <c r="R99"/>
  <c r="R93"/>
  <c r="BK150"/>
  <c r="J150"/>
  <c r="J69"/>
  <c r="P150"/>
  <c r="P211"/>
  <c r="P210"/>
  <c i="8" r="BK87"/>
  <c r="J87"/>
  <c r="J61"/>
  <c r="R87"/>
  <c r="P102"/>
  <c r="T102"/>
  <c r="T108"/>
  <c r="BK128"/>
  <c r="J128"/>
  <c r="J65"/>
  <c r="R128"/>
  <c i="9" r="P97"/>
  <c r="BK292"/>
  <c r="J292"/>
  <c r="J62"/>
  <c r="R292"/>
  <c r="P307"/>
  <c r="BK368"/>
  <c r="J368"/>
  <c r="J64"/>
  <c r="R368"/>
  <c r="BK425"/>
  <c r="J425"/>
  <c r="J65"/>
  <c r="R425"/>
  <c r="P545"/>
  <c r="T545"/>
  <c r="R563"/>
  <c r="P1150"/>
  <c r="T1150"/>
  <c r="P1243"/>
  <c r="P1249"/>
  <c r="P1248"/>
  <c r="BK1249"/>
  <c r="J1249"/>
  <c r="J73"/>
  <c i="2" r="E48"/>
  <c r="F55"/>
  <c r="J80"/>
  <c r="BE92"/>
  <c r="BE129"/>
  <c r="BE135"/>
  <c r="BE148"/>
  <c r="BE150"/>
  <c r="BE164"/>
  <c r="BE167"/>
  <c r="BE176"/>
  <c r="BE183"/>
  <c r="BE203"/>
  <c r="BE207"/>
  <c r="BE217"/>
  <c r="BE220"/>
  <c r="BE228"/>
  <c r="BE239"/>
  <c r="BE243"/>
  <c i="3" r="J56"/>
  <c r="E82"/>
  <c r="F90"/>
  <c r="BE97"/>
  <c r="BE105"/>
  <c r="BE129"/>
  <c r="BE150"/>
  <c r="BE184"/>
  <c r="BE211"/>
  <c r="BE220"/>
  <c r="BE224"/>
  <c r="BE227"/>
  <c r="BE235"/>
  <c r="BE265"/>
  <c i="4" r="J56"/>
  <c r="F59"/>
  <c r="F89"/>
  <c r="BE101"/>
  <c r="BE112"/>
  <c r="BE126"/>
  <c r="BE140"/>
  <c r="BE145"/>
  <c r="BE150"/>
  <c r="BE170"/>
  <c r="BE173"/>
  <c r="BE187"/>
  <c i="5" r="E50"/>
  <c r="J56"/>
  <c r="F89"/>
  <c r="BE96"/>
  <c r="BE116"/>
  <c r="BE122"/>
  <c r="BE129"/>
  <c r="BE142"/>
  <c r="BE144"/>
  <c r="BK109"/>
  <c r="J109"/>
  <c r="J67"/>
  <c i="6" r="J56"/>
  <c r="E83"/>
  <c r="F91"/>
  <c r="BE98"/>
  <c r="BE106"/>
  <c r="BE110"/>
  <c r="BE120"/>
  <c r="BE126"/>
  <c r="BE138"/>
  <c r="BE146"/>
  <c r="BE174"/>
  <c r="BE184"/>
  <c r="BK97"/>
  <c r="J97"/>
  <c r="J65"/>
  <c r="BK109"/>
  <c i="7" r="E50"/>
  <c r="F58"/>
  <c r="J87"/>
  <c r="BE107"/>
  <c r="BE112"/>
  <c r="BE115"/>
  <c r="BE119"/>
  <c r="BE130"/>
  <c r="BE142"/>
  <c r="BE151"/>
  <c r="BE169"/>
  <c r="BE185"/>
  <c r="BE198"/>
  <c r="BE203"/>
  <c r="BE212"/>
  <c r="BE215"/>
  <c r="BK95"/>
  <c r="BK94"/>
  <c i="8" r="F54"/>
  <c r="E75"/>
  <c r="J79"/>
  <c r="F82"/>
  <c r="BE109"/>
  <c r="BE113"/>
  <c r="BE119"/>
  <c r="BE123"/>
  <c r="BE126"/>
  <c r="BE129"/>
  <c r="BK125"/>
  <c r="J125"/>
  <c r="J64"/>
  <c i="9" r="F55"/>
  <c r="J89"/>
  <c r="BE101"/>
  <c r="BE151"/>
  <c r="BE183"/>
  <c r="BE206"/>
  <c r="BE218"/>
  <c r="BE232"/>
  <c r="BE247"/>
  <c r="BE269"/>
  <c r="BE286"/>
  <c r="BE293"/>
  <c r="BE298"/>
  <c r="BE317"/>
  <c r="BE326"/>
  <c r="BE347"/>
  <c r="BE359"/>
  <c r="BE375"/>
  <c r="BE387"/>
  <c r="BE410"/>
  <c r="BE418"/>
  <c r="BE433"/>
  <c r="BE442"/>
  <c r="BE450"/>
  <c r="BE462"/>
  <c r="BE483"/>
  <c r="BE498"/>
  <c r="BE510"/>
  <c r="BE517"/>
  <c r="BE526"/>
  <c r="BE532"/>
  <c r="BE546"/>
  <c r="BE549"/>
  <c r="BE564"/>
  <c r="BE580"/>
  <c r="BE589"/>
  <c r="BE598"/>
  <c r="BE621"/>
  <c r="BE629"/>
  <c r="BE640"/>
  <c r="BE655"/>
  <c r="BE725"/>
  <c r="BE736"/>
  <c r="BE749"/>
  <c r="BE755"/>
  <c r="BE770"/>
  <c r="BE835"/>
  <c r="BE883"/>
  <c r="BE964"/>
  <c r="BE991"/>
  <c r="BE1015"/>
  <c r="BE1021"/>
  <c r="BE1060"/>
  <c r="BE1084"/>
  <c r="BE1096"/>
  <c r="BE1130"/>
  <c r="BE1138"/>
  <c r="BE1188"/>
  <c r="BE1218"/>
  <c r="BE1238"/>
  <c r="BE1246"/>
  <c r="BE1250"/>
  <c r="BE1277"/>
  <c r="BE1289"/>
  <c r="BE1307"/>
  <c r="BK1310"/>
  <c r="J1310"/>
  <c r="J75"/>
  <c i="10" r="E48"/>
  <c r="J52"/>
  <c r="F54"/>
  <c r="F55"/>
  <c r="BE84"/>
  <c i="11" r="E48"/>
  <c r="F54"/>
  <c r="F55"/>
  <c r="J75"/>
  <c i="12" r="J52"/>
  <c i="2" r="BE98"/>
  <c r="BE110"/>
  <c r="BE120"/>
  <c r="BE152"/>
  <c r="BE161"/>
  <c r="BE189"/>
  <c r="BE192"/>
  <c r="BE212"/>
  <c r="BE231"/>
  <c r="BK242"/>
  <c r="J242"/>
  <c r="J66"/>
  <c i="3" r="F91"/>
  <c r="BE109"/>
  <c r="BE162"/>
  <c r="BE168"/>
  <c r="BE170"/>
  <c r="BE174"/>
  <c r="BE189"/>
  <c r="BE202"/>
  <c r="BE232"/>
  <c r="BE240"/>
  <c r="BE250"/>
  <c r="BE260"/>
  <c r="BE274"/>
  <c r="BE279"/>
  <c r="BK96"/>
  <c r="J96"/>
  <c r="J65"/>
  <c r="BK278"/>
  <c r="J278"/>
  <c r="J72"/>
  <c i="4" r="E81"/>
  <c r="BE96"/>
  <c r="BE120"/>
  <c r="BE122"/>
  <c r="BE124"/>
  <c r="BE131"/>
  <c r="BE161"/>
  <c r="BE166"/>
  <c r="BE178"/>
  <c r="BE190"/>
  <c r="BK95"/>
  <c r="J95"/>
  <c r="J65"/>
  <c i="5" r="F59"/>
  <c r="BE120"/>
  <c r="BE127"/>
  <c r="BE134"/>
  <c i="6" r="F92"/>
  <c r="BE102"/>
  <c r="BE158"/>
  <c r="BK119"/>
  <c r="J119"/>
  <c r="J69"/>
  <c i="7" r="F59"/>
  <c r="BE103"/>
  <c r="BE117"/>
  <c r="BE146"/>
  <c r="BE165"/>
  <c r="BE182"/>
  <c r="BE192"/>
  <c r="BE208"/>
  <c i="8" r="BE91"/>
  <c r="BE99"/>
  <c r="BE105"/>
  <c r="BE115"/>
  <c r="BE133"/>
  <c i="9" r="F91"/>
  <c r="BE107"/>
  <c r="BE117"/>
  <c r="BE125"/>
  <c r="BE138"/>
  <c r="BE169"/>
  <c r="BE179"/>
  <c r="BE201"/>
  <c r="BE212"/>
  <c r="BE224"/>
  <c r="BE242"/>
  <c r="BE259"/>
  <c r="BE274"/>
  <c r="BE282"/>
  <c r="BE289"/>
  <c r="BE296"/>
  <c r="BE301"/>
  <c r="BE311"/>
  <c r="BE315"/>
  <c r="BE323"/>
  <c r="BE332"/>
  <c r="BE342"/>
  <c r="BE362"/>
  <c r="BE369"/>
  <c r="BE380"/>
  <c r="BE394"/>
  <c r="BE404"/>
  <c r="BE407"/>
  <c r="BE421"/>
  <c r="BE426"/>
  <c r="BE437"/>
  <c r="BE458"/>
  <c r="BE465"/>
  <c r="BE489"/>
  <c r="BE502"/>
  <c r="BE514"/>
  <c r="BE521"/>
  <c r="BE529"/>
  <c r="BE541"/>
  <c r="BE556"/>
  <c r="BE571"/>
  <c r="BE577"/>
  <c r="BE592"/>
  <c r="BE595"/>
  <c r="BE604"/>
  <c r="BE616"/>
  <c r="BE625"/>
  <c r="BE632"/>
  <c r="BE646"/>
  <c r="BE669"/>
  <c r="BE684"/>
  <c r="BE693"/>
  <c r="BE707"/>
  <c r="BE742"/>
  <c r="BE782"/>
  <c r="BE806"/>
  <c r="BE818"/>
  <c r="BE847"/>
  <c r="BE871"/>
  <c r="BE907"/>
  <c r="BE979"/>
  <c r="BE1003"/>
  <c r="BE1036"/>
  <c r="BE1072"/>
  <c r="BE1090"/>
  <c r="BE1101"/>
  <c r="BE1123"/>
  <c r="BE1134"/>
  <c r="BE1142"/>
  <c r="BE1151"/>
  <c r="BE1161"/>
  <c r="BE1230"/>
  <c r="BE1244"/>
  <c r="BE1257"/>
  <c r="BE1264"/>
  <c r="BE1268"/>
  <c r="BE1274"/>
  <c r="BE1280"/>
  <c r="BE1283"/>
  <c r="BE1293"/>
  <c r="BE1298"/>
  <c r="BE1301"/>
  <c r="BE1305"/>
  <c r="BE1311"/>
  <c i="11" r="BK83"/>
  <c r="BK82"/>
  <c r="BK81"/>
  <c r="J81"/>
  <c r="J59"/>
  <c i="12" r="BK83"/>
  <c r="BK82"/>
  <c r="J82"/>
  <c r="J60"/>
  <c i="2" r="BE132"/>
  <c r="BE141"/>
  <c r="BE144"/>
  <c r="BE156"/>
  <c r="BE159"/>
  <c r="BE170"/>
  <c r="BE173"/>
  <c r="BE179"/>
  <c r="BE186"/>
  <c r="BE195"/>
  <c r="BE200"/>
  <c r="BE234"/>
  <c r="BE236"/>
  <c r="BK105"/>
  <c r="J105"/>
  <c r="J62"/>
  <c i="3" r="BE101"/>
  <c r="BE114"/>
  <c r="BE146"/>
  <c r="BE157"/>
  <c r="BE164"/>
  <c r="BE166"/>
  <c r="BE197"/>
  <c r="BE216"/>
  <c r="BE245"/>
  <c r="BE255"/>
  <c r="BE272"/>
  <c i="4" r="BE105"/>
  <c r="BE117"/>
  <c r="BE136"/>
  <c r="BE156"/>
  <c r="BE181"/>
  <c r="BE183"/>
  <c r="BE193"/>
  <c r="BK192"/>
  <c r="J192"/>
  <c r="J71"/>
  <c i="5" r="BE102"/>
  <c r="BE110"/>
  <c r="BK95"/>
  <c r="BK94"/>
  <c r="J94"/>
  <c r="J64"/>
  <c r="BK133"/>
  <c r="J133"/>
  <c r="J69"/>
  <c i="6" r="BE132"/>
  <c r="BE143"/>
  <c r="BE152"/>
  <c r="BE163"/>
  <c r="BE168"/>
  <c r="BE181"/>
  <c r="BE187"/>
  <c r="BK186"/>
  <c r="J186"/>
  <c r="J73"/>
  <c i="7" r="BE96"/>
  <c r="BE101"/>
  <c r="BE105"/>
  <c r="BE110"/>
  <c r="BE121"/>
  <c r="BE139"/>
  <c r="BE158"/>
  <c r="BE173"/>
  <c r="BE205"/>
  <c i="8" r="BE88"/>
  <c r="BE93"/>
  <c r="BE96"/>
  <c r="BE103"/>
  <c r="BE111"/>
  <c r="BE121"/>
  <c i="9" r="E48"/>
  <c r="BE98"/>
  <c r="BE104"/>
  <c r="BE112"/>
  <c r="BE122"/>
  <c r="BE130"/>
  <c r="BE133"/>
  <c r="BE163"/>
  <c r="BE176"/>
  <c r="BE192"/>
  <c r="BE253"/>
  <c r="BE263"/>
  <c r="BE278"/>
  <c r="BE304"/>
  <c r="BE308"/>
  <c r="BE320"/>
  <c r="BE329"/>
  <c r="BE335"/>
  <c r="BE337"/>
  <c r="BE353"/>
  <c r="BE365"/>
  <c r="BE400"/>
  <c r="BE414"/>
  <c r="BE430"/>
  <c r="BE446"/>
  <c r="BE454"/>
  <c r="BE474"/>
  <c r="BE507"/>
  <c r="BE537"/>
  <c r="BE552"/>
  <c r="BE560"/>
  <c r="BE568"/>
  <c r="BE574"/>
  <c r="BE586"/>
  <c r="BE610"/>
  <c r="BE650"/>
  <c r="BE661"/>
  <c r="BE675"/>
  <c r="BE687"/>
  <c r="BE704"/>
  <c r="BE714"/>
  <c r="BE731"/>
  <c r="BE739"/>
  <c r="BE752"/>
  <c r="BE758"/>
  <c r="BE794"/>
  <c r="BE830"/>
  <c r="BE859"/>
  <c r="BE895"/>
  <c r="BE921"/>
  <c r="BE935"/>
  <c r="BE949"/>
  <c r="BE1018"/>
  <c r="BE1024"/>
  <c r="BE1048"/>
  <c r="BE1109"/>
  <c r="BE1117"/>
  <c r="BE1146"/>
  <c r="BE1156"/>
  <c r="BE1227"/>
  <c r="BE1254"/>
  <c r="BE1261"/>
  <c r="BE1272"/>
  <c r="BK540"/>
  <c r="J540"/>
  <c r="J67"/>
  <c i="10" r="BK83"/>
  <c r="J83"/>
  <c r="J61"/>
  <c i="2" r="F54"/>
  <c r="BE89"/>
  <c r="BE95"/>
  <c r="BE101"/>
  <c r="BE106"/>
  <c r="BE115"/>
  <c r="BE123"/>
  <c r="BE125"/>
  <c r="BE138"/>
  <c i="11" r="BE84"/>
  <c i="12" r="E48"/>
  <c r="F54"/>
  <c r="F55"/>
  <c r="BE84"/>
  <c i="6" r="F36"/>
  <c i="1" r="BA63"/>
  <c r="BA62"/>
  <c r="AW62"/>
  <c i="3" r="F38"/>
  <c i="1" r="BC57"/>
  <c r="BC56"/>
  <c r="AY56"/>
  <c i="11" r="J34"/>
  <c i="1" r="AW69"/>
  <c i="3" r="J36"/>
  <c i="1" r="AW57"/>
  <c i="7" r="F38"/>
  <c i="1" r="BC65"/>
  <c r="BC64"/>
  <c r="AY64"/>
  <c i="3" r="F37"/>
  <c i="1" r="BB57"/>
  <c r="BB56"/>
  <c r="AX56"/>
  <c i="4" r="F36"/>
  <c i="1" r="BA59"/>
  <c r="BA58"/>
  <c r="AW58"/>
  <c i="8" r="F36"/>
  <c i="1" r="BC66"/>
  <c i="5" r="F38"/>
  <c i="1" r="BC61"/>
  <c r="BC60"/>
  <c r="AY60"/>
  <c i="3" r="F39"/>
  <c i="1" r="BD57"/>
  <c r="BD56"/>
  <c i="7" r="F37"/>
  <c i="1" r="BB65"/>
  <c r="BB64"/>
  <c r="AX64"/>
  <c i="8" r="F37"/>
  <c i="1" r="BD66"/>
  <c i="12" r="J33"/>
  <c i="1" r="AV70"/>
  <c r="AT70"/>
  <c i="5" r="J36"/>
  <c i="1" r="AW61"/>
  <c i="9" r="F36"/>
  <c i="1" r="BC67"/>
  <c i="7" r="F36"/>
  <c i="1" r="BA65"/>
  <c r="BA64"/>
  <c r="AW64"/>
  <c i="4" r="F37"/>
  <c i="1" r="BB59"/>
  <c r="BB58"/>
  <c r="AX58"/>
  <c i="9" r="F37"/>
  <c i="1" r="BD67"/>
  <c i="4" r="F38"/>
  <c i="1" r="BC59"/>
  <c r="BC58"/>
  <c r="AY58"/>
  <c i="2" r="F36"/>
  <c i="1" r="BC55"/>
  <c r="AS54"/>
  <c i="4" r="J36"/>
  <c i="1" r="AW59"/>
  <c i="8" r="F35"/>
  <c i="1" r="BB66"/>
  <c i="5" r="F37"/>
  <c i="1" r="BB61"/>
  <c r="BB60"/>
  <c r="AX60"/>
  <c i="6" r="F37"/>
  <c i="1" r="BB63"/>
  <c r="BB62"/>
  <c r="AX62"/>
  <c i="8" r="F34"/>
  <c i="1" r="BA66"/>
  <c i="5" r="F36"/>
  <c i="1" r="BA61"/>
  <c r="BA60"/>
  <c r="AW60"/>
  <c i="12" r="F34"/>
  <c i="1" r="BA70"/>
  <c i="2" r="F34"/>
  <c i="1" r="BA55"/>
  <c i="6" r="J36"/>
  <c i="1" r="AW63"/>
  <c i="7" r="J36"/>
  <c i="1" r="AW65"/>
  <c i="7" r="F39"/>
  <c i="1" r="BD65"/>
  <c r="BD64"/>
  <c i="5" r="F39"/>
  <c i="1" r="BD61"/>
  <c r="BD60"/>
  <c i="6" r="F38"/>
  <c i="1" r="BC63"/>
  <c r="BC62"/>
  <c r="AY62"/>
  <c i="2" r="J34"/>
  <c i="1" r="AW55"/>
  <c i="2" r="F37"/>
  <c i="1" r="BD55"/>
  <c i="4" r="F39"/>
  <c i="1" r="BD59"/>
  <c r="BD58"/>
  <c i="9" r="F34"/>
  <c i="1" r="BA67"/>
  <c i="10" r="J33"/>
  <c i="1" r="AV68"/>
  <c r="AT68"/>
  <c i="11" r="J33"/>
  <c i="1" r="AV69"/>
  <c i="9" r="F35"/>
  <c i="1" r="BB67"/>
  <c i="10" r="F34"/>
  <c i="1" r="BA68"/>
  <c i="2" r="F35"/>
  <c i="1" r="BB55"/>
  <c i="3" r="F36"/>
  <c i="1" r="BA57"/>
  <c r="BA56"/>
  <c r="AW56"/>
  <c i="6" r="F39"/>
  <c i="1" r="BD63"/>
  <c r="BD62"/>
  <c i="9" r="J34"/>
  <c i="1" r="AW67"/>
  <c i="8" r="J34"/>
  <c i="1" r="AW66"/>
  <c r="AU60"/>
  <c i="6" l="1" r="R95"/>
  <c i="5" r="T93"/>
  <c i="3" r="P94"/>
  <c i="1" r="AU57"/>
  <c i="6" r="P95"/>
  <c i="1" r="AU63"/>
  <c i="5" r="R93"/>
  <c i="6" r="T95"/>
  <c i="8" r="R86"/>
  <c r="R85"/>
  <c i="9" r="T96"/>
  <c r="T95"/>
  <c i="7" r="P99"/>
  <c r="P93"/>
  <c i="1" r="AU65"/>
  <c i="7" r="BK99"/>
  <c r="J99"/>
  <c r="J66"/>
  <c i="3" r="R107"/>
  <c r="R94"/>
  <c i="4" r="P99"/>
  <c r="P93"/>
  <c i="1" r="AU59"/>
  <c i="6" r="BK108"/>
  <c r="J108"/>
  <c r="J67"/>
  <c i="9" r="P96"/>
  <c r="P95"/>
  <c i="1" r="AU67"/>
  <c i="9" r="R96"/>
  <c r="R95"/>
  <c i="8" r="T86"/>
  <c r="T85"/>
  <c i="3" r="T107"/>
  <c r="T94"/>
  <c i="2" r="P87"/>
  <c r="P86"/>
  <c i="1" r="AU55"/>
  <c i="7" r="BK93"/>
  <c r="J93"/>
  <c i="2" r="T87"/>
  <c r="T86"/>
  <c i="8" r="P86"/>
  <c r="P85"/>
  <c i="1" r="AU66"/>
  <c i="6" r="BK179"/>
  <c r="J179"/>
  <c r="J71"/>
  <c i="4" r="R99"/>
  <c r="R93"/>
  <c i="7" r="T99"/>
  <c r="T93"/>
  <c i="9" r="BK536"/>
  <c r="J536"/>
  <c r="J66"/>
  <c i="2" r="BK87"/>
  <c r="J87"/>
  <c r="J60"/>
  <c i="3" r="BK95"/>
  <c r="J95"/>
  <c r="J64"/>
  <c r="BK107"/>
  <c r="J107"/>
  <c r="J67"/>
  <c r="BK270"/>
  <c r="J270"/>
  <c r="J70"/>
  <c i="5" r="J95"/>
  <c r="J65"/>
  <c r="J141"/>
  <c r="J71"/>
  <c i="6" r="J109"/>
  <c r="J68"/>
  <c r="J180"/>
  <c r="J72"/>
  <c i="7" r="J100"/>
  <c r="J67"/>
  <c r="J211"/>
  <c r="J71"/>
  <c i="8" r="BK86"/>
  <c r="J86"/>
  <c r="J60"/>
  <c i="9" r="J97"/>
  <c r="J61"/>
  <c r="BK1309"/>
  <c r="J1309"/>
  <c r="J74"/>
  <c i="10" r="BK82"/>
  <c r="J82"/>
  <c r="J60"/>
  <c i="2" r="BK241"/>
  <c r="J241"/>
  <c r="J65"/>
  <c i="4" r="BK94"/>
  <c r="BK185"/>
  <c r="J185"/>
  <c r="J69"/>
  <c i="5" r="BK108"/>
  <c r="J108"/>
  <c r="J66"/>
  <c i="7" r="J94"/>
  <c r="J64"/>
  <c r="J95"/>
  <c r="J65"/>
  <c i="9" r="BK1248"/>
  <c r="J1248"/>
  <c r="J72"/>
  <c i="11" r="J82"/>
  <c r="J60"/>
  <c r="J83"/>
  <c r="J61"/>
  <c i="12" r="J83"/>
  <c r="J61"/>
  <c i="4" r="BK99"/>
  <c r="J99"/>
  <c r="J66"/>
  <c i="6" r="BK96"/>
  <c r="BK95"/>
  <c r="J95"/>
  <c r="J63"/>
  <c i="12" r="BK81"/>
  <c r="J81"/>
  <c r="J59"/>
  <c i="1" r="AU56"/>
  <c r="BB54"/>
  <c r="W31"/>
  <c i="5" r="J35"/>
  <c i="1" r="AV61"/>
  <c r="AT61"/>
  <c i="5" r="F35"/>
  <c i="1" r="AZ61"/>
  <c r="AZ60"/>
  <c r="AV60"/>
  <c r="AT60"/>
  <c i="11" r="F33"/>
  <c i="1" r="AZ69"/>
  <c i="9" r="J33"/>
  <c i="1" r="AV67"/>
  <c r="AT67"/>
  <c r="AU62"/>
  <c r="BC54"/>
  <c r="AY54"/>
  <c r="AT69"/>
  <c i="2" r="J33"/>
  <c i="1" r="AV55"/>
  <c r="AT55"/>
  <c r="AU58"/>
  <c i="7" r="J32"/>
  <c i="1" r="AG65"/>
  <c r="AG64"/>
  <c i="11" r="J30"/>
  <c i="1" r="AG69"/>
  <c r="AN69"/>
  <c i="12" r="F33"/>
  <c i="1" r="AZ70"/>
  <c i="2" r="F33"/>
  <c i="1" r="AZ55"/>
  <c i="4" r="J35"/>
  <c i="1" r="AV59"/>
  <c r="AT59"/>
  <c i="9" r="F33"/>
  <c i="1" r="AZ67"/>
  <c r="BA54"/>
  <c r="AW54"/>
  <c r="AK30"/>
  <c r="BD54"/>
  <c r="W33"/>
  <c i="3" r="F35"/>
  <c i="1" r="AZ57"/>
  <c r="AZ56"/>
  <c r="AV56"/>
  <c r="AT56"/>
  <c r="AU64"/>
  <c i="4" r="F35"/>
  <c i="1" r="AZ59"/>
  <c r="AZ58"/>
  <c r="AV58"/>
  <c r="AT58"/>
  <c i="7" r="J35"/>
  <c i="1" r="AV65"/>
  <c r="AT65"/>
  <c i="10" r="F33"/>
  <c i="1" r="AZ68"/>
  <c i="6" r="F35"/>
  <c i="1" r="AZ63"/>
  <c r="AZ62"/>
  <c r="AV62"/>
  <c r="AT62"/>
  <c i="8" r="J33"/>
  <c i="1" r="AV66"/>
  <c r="AT66"/>
  <c i="6" r="J35"/>
  <c i="1" r="AV63"/>
  <c r="AT63"/>
  <c i="7" r="F35"/>
  <c i="1" r="AZ65"/>
  <c r="AZ64"/>
  <c r="AV64"/>
  <c r="AT64"/>
  <c i="3" r="J35"/>
  <c i="1" r="AV57"/>
  <c r="AT57"/>
  <c i="8" r="F33"/>
  <c i="1" r="AZ66"/>
  <c i="4" l="1" r="BK93"/>
  <c r="J93"/>
  <c r="J63"/>
  <c i="7" r="J41"/>
  <c i="9" r="BK96"/>
  <c r="J96"/>
  <c r="J60"/>
  <c i="5" r="BK93"/>
  <c r="J93"/>
  <c i="2" r="BK86"/>
  <c r="J86"/>
  <c r="J59"/>
  <c i="4" r="J94"/>
  <c r="J64"/>
  <c i="6" r="J96"/>
  <c r="J64"/>
  <c i="7" r="J63"/>
  <c i="8" r="BK85"/>
  <c r="J85"/>
  <c r="J59"/>
  <c i="10" r="BK81"/>
  <c r="J81"/>
  <c r="J59"/>
  <c i="1" r="AN65"/>
  <c i="3" r="BK94"/>
  <c r="J94"/>
  <c r="J63"/>
  <c i="11" r="J39"/>
  <c i="1" r="AN64"/>
  <c i="6" r="J32"/>
  <c i="1" r="AG63"/>
  <c r="AN63"/>
  <c r="AZ54"/>
  <c r="W29"/>
  <c r="W30"/>
  <c i="5" r="J32"/>
  <c i="1" r="AG61"/>
  <c r="AG60"/>
  <c r="AN60"/>
  <c i="12" r="J30"/>
  <c i="1" r="AG70"/>
  <c r="AN70"/>
  <c r="AX54"/>
  <c r="W32"/>
  <c r="AU54"/>
  <c i="5" l="1" r="J63"/>
  <c i="6" r="J41"/>
  <c i="9" r="BK95"/>
  <c r="J95"/>
  <c r="J59"/>
  <c i="12" r="J39"/>
  <c i="1" r="AN61"/>
  <c i="5" r="J41"/>
  <c i="4" r="J32"/>
  <c i="1" r="AG59"/>
  <c r="AN59"/>
  <c r="AV54"/>
  <c r="AK29"/>
  <c i="8" r="J30"/>
  <c i="1" r="AG66"/>
  <c r="AN66"/>
  <c i="3" r="J32"/>
  <c i="1" r="AG57"/>
  <c r="AN57"/>
  <c i="2" r="J30"/>
  <c i="1" r="AG55"/>
  <c r="AG62"/>
  <c r="AN62"/>
  <c i="10" r="J30"/>
  <c i="1" r="AG68"/>
  <c r="AN68"/>
  <c i="3" l="1" r="J41"/>
  <c i="8" r="J39"/>
  <c i="10" r="J39"/>
  <c i="2" r="J39"/>
  <c i="4" r="J41"/>
  <c i="1" r="AN55"/>
  <c r="AG56"/>
  <c r="AN56"/>
  <c r="AG58"/>
  <c r="AN58"/>
  <c r="AT54"/>
  <c i="9" r="J30"/>
  <c i="1" r="AG67"/>
  <c r="AN67"/>
  <c i="9" l="1" r="J39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<sst xmlns="http://schemas.openxmlformats.org/spreadsheetml/2006/main">
  <si>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</si>
  <si>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</si>
  <si>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</si>
  <si>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</si>
  <si>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</si>
  <si>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{c3c38bb5-c74a-4498-9f5c-e87ce8948216}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</si>
  <si>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</si>
  <si>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</si>
  <si>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</si>
  <si>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</si>
  <si>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</si>
  <si>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</si>
  <si>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</si>
  <si>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</si>
  <si>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1902501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</si>
  <si>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</si>
  <si>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</si>
  <si>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Most, náměstí Řeporyje D 012, č.akce 1061, Praha 13</t>
  </si>
  <si>
    <t>KSO:</t>
  </si>
  <si>
    <t/>
  </si>
  <si>
    <t>CC-CZ:</t>
  </si>
  <si>
    <t>Místo:</t>
  </si>
  <si>
    <t>Praha 13 - Řeporyje</t>
  </si>
  <si>
    <t>Datum:</t>
  </si>
  <si>
    <t>18. 2. 2021</t>
  </si>
  <si>
    <t>Zadavatel:</t>
  </si>
  <si>
    <t>IČ:</t>
  </si>
  <si>
    <t>TSK hl.m. Prahy</t>
  </si>
  <si>
    <t>DIČ:</t>
  </si>
  <si>
    <t>Uchazeč:</t>
  </si>
  <si>
    <t>Vyplň údaj</t>
  </si>
  <si>
    <t>Projektant:</t>
  </si>
  <si>
    <t>Pontex, spol. 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</si>
  <si>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</si>
  <si>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</si>
  <si>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</si>
  <si>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</si>
  <si>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</si>
  <si>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</si>
  <si>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</si>
  <si>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</si>
  <si>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</si>
  <si>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</si>
  <si>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</si>
  <si>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</si>
  <si>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</si>
  <si>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</si>
  <si>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</si>
  <si>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</si>
  <si>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</si>
  <si>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</si>
  <si>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</si>
  <si>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</si>
  <si>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</si>
  <si>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</si>
  <si>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</si>
  <si>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</si>
  <si>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</si>
  <si>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</si>
  <si>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</si>
  <si>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</si>
  <si>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</si>
  <si>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</si>
  <si>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</si>
  <si>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</si>
  <si>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</si>
  <si>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</si>
  <si>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</si>
  <si>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</si>
  <si>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</si>
  <si>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</si>
  <si>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</si>
  <si>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</si>
  <si>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</si>
  <si>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</si>
  <si>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</si>
  <si>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</si>
  <si>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181</t>
  </si>
  <si>
    <t>DIO</t>
  </si>
  <si>
    <t>STA</t>
  </si>
  <si>
    <t>1</t>
  </si>
  <si>
    <t>{e2c7461a-4d8c-47a5-b877-282ec4e82baf}</t>
  </si>
  <si>
    <t>2</t>
  </si>
  <si>
    <t>SO 461</t>
  </si>
  <si>
    <t>Ochrana kabelů CETIN</t>
  </si>
  <si>
    <t>{ec2a86a7-b78e-4388-b5d0-8abf12f78356}</t>
  </si>
  <si>
    <t>Ocharana kabelů CETIN</t>
  </si>
  <si>
    <t>Soupis</t>
  </si>
  <si>
    <t>{50732384-4540-4803-81ff-7829bed0a3bb}</t>
  </si>
  <si>
    <t>SO 462</t>
  </si>
  <si>
    <t>Ochrana kabelů T-Mobile</t>
  </si>
  <si>
    <t>{b5092ccb-b9ce-41c2-b241-fb3c8c8156a5}</t>
  </si>
  <si>
    <t>{136dcbee-f4ae-4470-a358-a418f3a2bbe4}</t>
  </si>
  <si>
    <t>SO 463</t>
  </si>
  <si>
    <t>Úprava zařízení světelné signalizace</t>
  </si>
  <si>
    <t>{20a6f90c-7651-4afd-ab52-a9fdb964b583}</t>
  </si>
  <si>
    <t>{0df8fc01-311d-4049-94bb-ecb1c5c95a76}</t>
  </si>
  <si>
    <t>SO 431</t>
  </si>
  <si>
    <t>Ochrana NN kabelů PRE</t>
  </si>
  <si>
    <t>{5945bf6f-1df8-4d93-830b-748ba7c19e9e}</t>
  </si>
  <si>
    <t>{07220dfe-79fd-4582-9a38-2c16211e22f6}</t>
  </si>
  <si>
    <t>SO 432</t>
  </si>
  <si>
    <t>Ochrana kabelu VO THMP</t>
  </si>
  <si>
    <t>{ab2ab6e1-8aa0-4695-b814-d5d2554c1296}</t>
  </si>
  <si>
    <t>Ocharana kabelu VO THMP</t>
  </si>
  <si>
    <t>{da99f9a8-d01c-439c-bc52-5c8189042683}</t>
  </si>
  <si>
    <t>SO 000</t>
  </si>
  <si>
    <t>Vedlejší a ostatní náklady</t>
  </si>
  <si>
    <t>{410ee5d7-b2c4-44f3-89a8-e585e77d4cb9}</t>
  </si>
  <si>
    <t>SO 201</t>
  </si>
  <si>
    <t>Most</t>
  </si>
  <si>
    <t>{51502a02-c089-4e9d-97bb-f95c46deba81}</t>
  </si>
  <si>
    <t>SO 331</t>
  </si>
  <si>
    <t>Ochrana kanalizace PVK</t>
  </si>
  <si>
    <t>{f4eb1e41-8ae1-4ec7-ac78-8165218ac6ca}</t>
  </si>
  <si>
    <t>SO 341</t>
  </si>
  <si>
    <t>Ochrana vodovodu PVK</t>
  </si>
  <si>
    <t>{ba8ae848-fd48-4b82-8161-49a130824b57}</t>
  </si>
  <si>
    <t>SO 521</t>
  </si>
  <si>
    <t>Ochrana plynovodu STL PPD</t>
  </si>
  <si>
    <t>{49d50eb5-864b-4c98-a881-6c0fed96b797}</t>
  </si>
  <si>
    <t>KRYCÍ LIST SOUPISU PRACÍ</t>
  </si>
  <si>
    <t>Objekt:</t>
  </si>
  <si>
    <t>181 - DIO</t>
  </si>
  <si>
    <t>ing. Benda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</si>
  <si>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</si>
  <si>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</si>
  <si>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</si>
  <si>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</si>
  <si>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</si>
  <si>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</si>
  <si>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</si>
  <si>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</si>
  <si>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</si>
  <si>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</si>
  <si>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</si>
  <si>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</si>
  <si>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</si>
  <si>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</si>
  <si>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</si>
  <si>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</si>
  <si>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</si>
  <si>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</si>
  <si>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</si>
  <si>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</si>
  <si>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</si>
  <si>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</si>
  <si>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</si>
  <si>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</si>
  <si>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</si>
  <si>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</si>
  <si>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</si>
  <si>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</si>
  <si>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</si>
  <si>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</si>
  <si>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podkladu z betonu prostého tl 150 mm ručně</t>
  </si>
  <si>
    <t>m2</t>
  </si>
  <si>
    <t>CS ÚRS 2021 01</t>
  </si>
  <si>
    <t>4</t>
  </si>
  <si>
    <t>-89314536</t>
  </si>
  <si>
    <t>PP</t>
  </si>
  <si>
    <t>Odstranění podkladů nebo krytů ručně s přemístěním hmot na skládku na vzdálenost do 3 m nebo s naložením na dopravní prostředek z betonu prostého, o tl. vrstvy přes 100 do 150 mm</t>
  </si>
  <si>
    <t>VV</t>
  </si>
  <si>
    <t>(28,0+7,0+44,0+12,0)*0,15" ...... provizorní rozšíření zastávek BUS - odstranění</t>
  </si>
  <si>
    <t>113311121</t>
  </si>
  <si>
    <t>Odstranění geotextilií v komunikacích</t>
  </si>
  <si>
    <t>664095261</t>
  </si>
  <si>
    <t>Odstranění geosyntetik s uložením na vzdálenost do 20 m nebo naložením na dopravní prostředek geotextilie</t>
  </si>
  <si>
    <t>(28,0+7,0+44,0+12,0)*1,2" ...... provizorní rozšíření zastávek BUS - odstranění</t>
  </si>
  <si>
    <t>3</t>
  </si>
  <si>
    <t>119003223</t>
  </si>
  <si>
    <t>Mobilní plotová zábrana s profilovaným plechem výšky do 2,2 m pro zabezpečení výkopu zřízení</t>
  </si>
  <si>
    <t>m</t>
  </si>
  <si>
    <t>-1702707052</t>
  </si>
  <si>
    <t>Pomocné konstrukce při zabezpečení výkopu svislé ocelové mobilní oplocení, výšky do 2,2 m panely vyplněné profilovaným plechem zřízení</t>
  </si>
  <si>
    <t>P</t>
  </si>
  <si>
    <t>Poznámka k položce:_x000d_
viz TZ kapitola 5.1. "Přechodné svislé dopravní značení"_x000d_
délka konstrukce odhadem</t>
  </si>
  <si>
    <t>119003224</t>
  </si>
  <si>
    <t>Mobilní plotová zábrana s profilovaným plechem výšky do 2,2 m pro zabezpečení výkopu odstranění</t>
  </si>
  <si>
    <t>2117728468</t>
  </si>
  <si>
    <t>Pomocné konstrukce při zabezpečení výkopu svislé ocelové mobilní oplocení, výšky do 2,2 m panely vyplněné profilovaným plechem odstranění</t>
  </si>
  <si>
    <t>5</t>
  </si>
  <si>
    <t>918240000R</t>
  </si>
  <si>
    <t>doplnění vodící stěny protihlukovou stěnou - dodávka, montáž a demontáž, včetně přesunů (1. a 2. etapa)</t>
  </si>
  <si>
    <t>2008709537</t>
  </si>
  <si>
    <t>doplnění vodící stěny protihlukovou stěnou, včetně přesunů</t>
  </si>
  <si>
    <t>Poznámka k položce:_x000d_
viz TZ kapitola 5.1. "Přechodné svislé dopravní značení"</t>
  </si>
  <si>
    <t>14,5+3,0+5,5</t>
  </si>
  <si>
    <t>Komunikace pozemní</t>
  </si>
  <si>
    <t>6</t>
  </si>
  <si>
    <t>581124115</t>
  </si>
  <si>
    <t>Kryt z betonu komunikace pro pěší tl. 150 mm</t>
  </si>
  <si>
    <t>2086999372</t>
  </si>
  <si>
    <t>Kryt z prostého betonu komunikací pro pěší tl. 150 mm</t>
  </si>
  <si>
    <t xml:space="preserve">(28,0+7,0+44,0+12,0)*0,15"  ..... provizorní rozšíření zastávek BUS - zřízení</t>
  </si>
  <si>
    <t>9</t>
  </si>
  <si>
    <t>Ostatní konstrukce a práce, bourání</t>
  </si>
  <si>
    <t>7</t>
  </si>
  <si>
    <t>911EC2R</t>
  </si>
  <si>
    <t xml:space="preserve">betonové svodidlo úroveň zadržení H2, výška 1,1 m   MONTÁŽ a PŘESUN</t>
  </si>
  <si>
    <t>-678452940</t>
  </si>
  <si>
    <t>betonové svodidlo úroveň zadržení H2, výška 1,1 m MONTÁŽ a PŘESUN</t>
  </si>
  <si>
    <t xml:space="preserve">6*4+3*2" [m]   etapa 1</t>
  </si>
  <si>
    <t xml:space="preserve">6*4+3*2" [m]   etapa 2</t>
  </si>
  <si>
    <t>Součet</t>
  </si>
  <si>
    <t>8</t>
  </si>
  <si>
    <t>911EC3R</t>
  </si>
  <si>
    <t xml:space="preserve">betonové svodidlo úroveň zadržení H2, výška 1,1 m   DEMONTÁŽ a PŘESUN</t>
  </si>
  <si>
    <t>-253814242</t>
  </si>
  <si>
    <t>betonové svodidlo úroveň zadržení H2, výška 1,1 m DEMONTÁŽ a PŘESUN</t>
  </si>
  <si>
    <t xml:space="preserve">6*4+3*2" [m]   etapa  2</t>
  </si>
  <si>
    <t>911EC9R</t>
  </si>
  <si>
    <t xml:space="preserve">betonové svodidlo úroveň zadržení H2, výška 1,1 m   NÁJEM</t>
  </si>
  <si>
    <t>mden</t>
  </si>
  <si>
    <t>1199904117</t>
  </si>
  <si>
    <t>betonové svodidlo úroveň zadržení H2, výška 1,1 m NÁJEM</t>
  </si>
  <si>
    <t>10*30*(6*4+3*2)</t>
  </si>
  <si>
    <t>10</t>
  </si>
  <si>
    <t>913000R1</t>
  </si>
  <si>
    <t>provizorní označníky BUS - dodávka, montáž a demontáž, včetně přesunů (1. a 2. etapa) a případných pronájmů</t>
  </si>
  <si>
    <t>ks</t>
  </si>
  <si>
    <t>267758315</t>
  </si>
  <si>
    <t>11</t>
  </si>
  <si>
    <t>913121112</t>
  </si>
  <si>
    <t>Montáž a demontáž dočasné dopravní značky kompletní zvětšené</t>
  </si>
  <si>
    <t>kus</t>
  </si>
  <si>
    <t>1258537156</t>
  </si>
  <si>
    <t>Montáž a demontáž dočasných dopravních značek kompletních značek vč. podstavce a sloupku zvětšených</t>
  </si>
  <si>
    <t>Poznámka k položce:_x000d_
Kvalitativní provedení přechodného svislého dopravního značení viz TZ kapitola 5.1.1. "Kvalitativní provedení"</t>
  </si>
  <si>
    <t>14*2" .... počet DZ x počet pozic (1. a 2. etapa)</t>
  </si>
  <si>
    <t>12</t>
  </si>
  <si>
    <t>913121212</t>
  </si>
  <si>
    <t>Příplatek k dočasné dopravní značce kompletní zvětšené za první a ZKD den použití</t>
  </si>
  <si>
    <t>-1161143504</t>
  </si>
  <si>
    <t>Montáž a demontáž dočasných dopravních značek Příplatek za první a každý další den použití dočasných dopravních značek k ceně 12-1112</t>
  </si>
  <si>
    <t>14*10*30</t>
  </si>
  <si>
    <t>13</t>
  </si>
  <si>
    <t>913221113</t>
  </si>
  <si>
    <t>Montáž a demontáž dočasné dopravní zábrany světelné šířky 3 m s 5 světly</t>
  </si>
  <si>
    <t>256518066</t>
  </si>
  <si>
    <t>Montáž a demontáž dočasných dopravních zábran světelných včetně zásobníku na akumulátor, šířky 3 m, 5 světel</t>
  </si>
  <si>
    <t>2*2" ..... počet zábran x počet pozic (1. a 2. etapa)</t>
  </si>
  <si>
    <t>14</t>
  </si>
  <si>
    <t>913221213</t>
  </si>
  <si>
    <t>Příplatek k dočasné dopravní zábraně světelné šířky 3 m s 5 světly za první a ZKD den použití</t>
  </si>
  <si>
    <t>1471107966</t>
  </si>
  <si>
    <t>Montáž a demontáž dočasných dopravních zábran Příplatek za první a každý další den použití dočasných dopravních zábran k ceně 22-1113</t>
  </si>
  <si>
    <t>2*10*30" ..... počet zábran x počet měsíců a dnů</t>
  </si>
  <si>
    <t>913411111</t>
  </si>
  <si>
    <t>Montáž a demontáž mobilní semaforové soupravy se 2 semafory</t>
  </si>
  <si>
    <t>837840356</t>
  </si>
  <si>
    <t>Montáž a demontáž mobilní semaforové soupravy 2 semafory</t>
  </si>
  <si>
    <t>Poznámka k položce:_x000d_
všechny semafory budou synchronizovány</t>
  </si>
  <si>
    <t>16</t>
  </si>
  <si>
    <t>913411211</t>
  </si>
  <si>
    <t>Příplatek k dočasné mobilní semaforové soupravě se 2 semafory za první a ZKD den použití</t>
  </si>
  <si>
    <t>875909114</t>
  </si>
  <si>
    <t>Montáž a demontáž mobilní semaforové soupravy Příplatek za první a každý další den použití mobilní semaforové soupravy k ceně 41-1111</t>
  </si>
  <si>
    <t>5*300</t>
  </si>
  <si>
    <t>17</t>
  </si>
  <si>
    <t>913911112</t>
  </si>
  <si>
    <t>Montáž a demontáž akumulátoru dočasného dopravního značení olověného 12 V/55 Ah</t>
  </si>
  <si>
    <t>-1353423652</t>
  </si>
  <si>
    <t>Montáž a demontáž akumulátorů a zásobníků dočasného dopravního značení akumulátoru olověného 12V/55 Ah</t>
  </si>
  <si>
    <t>Poznámka k položce:_x000d_
akumulátory pro zábrany se světly</t>
  </si>
  <si>
    <t>2*2" ..... počet kusů x počet pozic (1. a 2.etapa)</t>
  </si>
  <si>
    <t>18</t>
  </si>
  <si>
    <t>913911113</t>
  </si>
  <si>
    <t>Montáž a demontáž akumulátoru dočasného dopravního značení olověného 12 V/180 Ah</t>
  </si>
  <si>
    <t>-664971847</t>
  </si>
  <si>
    <t>Montáž a demontáž akumulátorů a zásobníků dočasného dopravního značení akumulátoru olověného 12V/180 Ah</t>
  </si>
  <si>
    <t>19</t>
  </si>
  <si>
    <t>913911122</t>
  </si>
  <si>
    <t>Montáž a demontáž dočasného zásobníku ocelového na akumulátor a řídící jednotku</t>
  </si>
  <si>
    <t>473288471</t>
  </si>
  <si>
    <t>Montáž a demontáž akumulátorů a zásobníků dočasného dopravního značení zásobníku na akumulátor a řídící jednotku ocelového</t>
  </si>
  <si>
    <t>20</t>
  </si>
  <si>
    <t>913911212</t>
  </si>
  <si>
    <t>Příplatek k dočasnému akumulátor 12V/55 Ah za první a ZKD den použití</t>
  </si>
  <si>
    <t>1857251694</t>
  </si>
  <si>
    <t>Montáž a demontáž akumulátorů a zásobníků dočasného dopravního značení Příplatek za první a každý další den použití akumulátorů a zásobníků dočasného dopravního značení k ceně 91-1112</t>
  </si>
  <si>
    <t>2*10*30</t>
  </si>
  <si>
    <t>913911213</t>
  </si>
  <si>
    <t>Příplatek k dočasnému akumulátor 12V/180 Ah za první a ZKD den použití</t>
  </si>
  <si>
    <t>487664693</t>
  </si>
  <si>
    <t>Montáž a demontáž akumulátorů a zásobníků dočasného dopravního značení Příplatek za první a každý další den použití akumulátorů a zásobníků dočasného dopravního značení k ceně 91-1113</t>
  </si>
  <si>
    <t>9*300</t>
  </si>
  <si>
    <t>22</t>
  </si>
  <si>
    <t>913911222</t>
  </si>
  <si>
    <t>Příplatek k dočasnému ocelovému zásobníku na akumulátor za první a ZKD den použití</t>
  </si>
  <si>
    <t>-989014781</t>
  </si>
  <si>
    <t>Montáž a demontáž akumulátorů a zásobníků dočasného dopravního značení Příplatek za první a každý další den použití akumulátorů a zásobníků dočasného dopravního značení k ceně 91-1122</t>
  </si>
  <si>
    <t>23</t>
  </si>
  <si>
    <t>913921131</t>
  </si>
  <si>
    <t>Dočasné omezení platnosti zakrytí základní dopravní značky</t>
  </si>
  <si>
    <t>540563859</t>
  </si>
  <si>
    <t>Dočasné omezení platnosti základní dopravní značky zakrytí značky</t>
  </si>
  <si>
    <t>Poznámka k položce:_x000d_
viz TZ kapitola 7. "Trvalé dopravní značení"_x000d_
počet značek odhadem</t>
  </si>
  <si>
    <t>24</t>
  </si>
  <si>
    <t>913921132</t>
  </si>
  <si>
    <t>Dočasné omezení platnosti odkrytí základní dopravní značky</t>
  </si>
  <si>
    <t>492421182</t>
  </si>
  <si>
    <t>Dočasné omezení platnosti základní dopravní značky odkrytí značky</t>
  </si>
  <si>
    <t>25</t>
  </si>
  <si>
    <t>915111111</t>
  </si>
  <si>
    <t>Vodorovné dopravní značení dělící čáry souvislé š 125 mm základní bílá barva</t>
  </si>
  <si>
    <t>2004718833</t>
  </si>
  <si>
    <t>Vodorovné dopravní značení stříkané barvou dělící čára šířky 125 mm souvislá bílá základní</t>
  </si>
  <si>
    <t>50,0" ..... množství odhadem</t>
  </si>
  <si>
    <t>26</t>
  </si>
  <si>
    <t>915111121</t>
  </si>
  <si>
    <t>Vodorovné dopravní značení dělící čáry přerušované š 125 mm základní bílá barva</t>
  </si>
  <si>
    <t>-1469455873</t>
  </si>
  <si>
    <t>Vodorovné dopravní značení stříkané barvou dělící čára šířky 125 mm přerušovaná bílá základní</t>
  </si>
  <si>
    <t>27</t>
  </si>
  <si>
    <t>915121111</t>
  </si>
  <si>
    <t>Vodorovné dopravní značení vodící čáry souvislé š 250 mm základní bílá barva</t>
  </si>
  <si>
    <t>-195598929</t>
  </si>
  <si>
    <t>Vodorovné dopravní značení stříkané barvou vodící čára bílá šířky 250 mm souvislá základní</t>
  </si>
  <si>
    <t>28</t>
  </si>
  <si>
    <t>915121121</t>
  </si>
  <si>
    <t>Vodorovné dopravní značení vodící čáry přerušované š 250 mm základní bílá barva</t>
  </si>
  <si>
    <t>-2043157389</t>
  </si>
  <si>
    <t>Vodorovné dopravní značení stříkané barvou vodící čára bílá šířky 250 mm přerušovaná základní</t>
  </si>
  <si>
    <t>29</t>
  </si>
  <si>
    <t>915131111</t>
  </si>
  <si>
    <t>Vodorovné dopravní značení přechody pro chodce, šipky, symboly základní bílá barva</t>
  </si>
  <si>
    <t>-1306126343</t>
  </si>
  <si>
    <t>Vodorovné dopravní značení stříkané barvou přechody pro chodce, šipky, symboly bílé základní</t>
  </si>
  <si>
    <t>Poznámka k položce:_x000d_
viz TZ kapitola 7. "Trvalé dopravní značení"</t>
  </si>
  <si>
    <t>80,0" .... množství odhadem</t>
  </si>
  <si>
    <t>30</t>
  </si>
  <si>
    <t>915211111</t>
  </si>
  <si>
    <t>Vodorovné dopravní značení dělící čáry souvislé š 125 mm bílý plast</t>
  </si>
  <si>
    <t>1518302325</t>
  </si>
  <si>
    <t>Vodorovné dopravní značení stříkaným plastem dělící čára šířky 125 mm souvislá bílá základní</t>
  </si>
  <si>
    <t>31</t>
  </si>
  <si>
    <t>915211121</t>
  </si>
  <si>
    <t>Vodorovné dopravní značení dělící čáry přerušované š 125 mm bílý plast</t>
  </si>
  <si>
    <t>671861682</t>
  </si>
  <si>
    <t>Vodorovné dopravní značení stříkaným plastem dělící čára šířky 125 mm přerušovaná bílá základní</t>
  </si>
  <si>
    <t>32</t>
  </si>
  <si>
    <t>915221111</t>
  </si>
  <si>
    <t>Vodorovné dopravní značení vodící čáry souvislé š 250 mm bílý plast</t>
  </si>
  <si>
    <t>-1216706910</t>
  </si>
  <si>
    <t>Vodorovné dopravní značení stříkaným plastem vodící čára bílá šířky 250 mm souvislá základní</t>
  </si>
  <si>
    <t>33</t>
  </si>
  <si>
    <t>915221121</t>
  </si>
  <si>
    <t>Vodorovné dopravní značení vodící čáry přerušované š 250 mm bílý plast</t>
  </si>
  <si>
    <t>469071960</t>
  </si>
  <si>
    <t>Vodorovné dopravní značení stříkaným plastem vodící čára bílá šířky 250 mm přerušovaná základní</t>
  </si>
  <si>
    <t>34</t>
  </si>
  <si>
    <t>915223111R</t>
  </si>
  <si>
    <t>Varovný pás z plastu pro orientaci nevidomých šířky 420 mm; zřízení a odstranění</t>
  </si>
  <si>
    <t>-1772150896</t>
  </si>
  <si>
    <t>Orientační prvky pro nevidomé z plastu na pozemních komunikacích a komunikacích pro pěší varovný pás šířky 420 mm
zřízení a odstranění</t>
  </si>
  <si>
    <t>4*12" ..... 1.etapa (varovný pás)</t>
  </si>
  <si>
    <t>12+12" ..... 2.etapa (varovný pás)</t>
  </si>
  <si>
    <t>35</t>
  </si>
  <si>
    <t>915223121R</t>
  </si>
  <si>
    <t>Vodicí linie z plastu pro orientaci nevidomých na přechodu šířky 170 mm; zřízení a odstranění</t>
  </si>
  <si>
    <t>-741854803</t>
  </si>
  <si>
    <t>Orientační prvky pro nevidomé z plastu na pozemních komunikacích a komunikacích pro pěší vodicí linie na přechodu šířky 170 mm
zřízení a odstranění</t>
  </si>
  <si>
    <t>4+2+6+5" ...... I.a II. etapa (signální pás)</t>
  </si>
  <si>
    <t>36</t>
  </si>
  <si>
    <t>915231112</t>
  </si>
  <si>
    <t>Vodorovné dopravní značení přechody pro chodce, šipky, symboly retroreflexní bílý plast</t>
  </si>
  <si>
    <t>-562612092</t>
  </si>
  <si>
    <t>Vodorovné dopravní značení stříkaným plastem přechody pro chodce, šipky, symboly nápisy bílé retroreflexní</t>
  </si>
  <si>
    <t>80,0" ..... množství odhadem</t>
  </si>
  <si>
    <t>37</t>
  </si>
  <si>
    <t>915321R</t>
  </si>
  <si>
    <t>vodorovné dopravní značení z fólie dočasně odstranitelné - dodávka a pokládka</t>
  </si>
  <si>
    <t>1364456612</t>
  </si>
  <si>
    <t>200,0*0,125/2" ..... přerušovaná čára, množství odhadem</t>
  </si>
  <si>
    <t>20*1,0+(28,0+7,0+44,0)*0,4+4,0*4,0*0,5+4,0*7,0*0,5+4,0*4,0*0,5+4,0*8,0*0,5+5*1,0</t>
  </si>
  <si>
    <t>38</t>
  </si>
  <si>
    <t>915322R</t>
  </si>
  <si>
    <t>vodorovné dopravní značení z fólie dočasně odstranitelné - odstranění</t>
  </si>
  <si>
    <t>-234733550</t>
  </si>
  <si>
    <t>39</t>
  </si>
  <si>
    <t>919726122</t>
  </si>
  <si>
    <t>Geotextilie pro ochranu, separaci a filtraci netkaná měrná hmotnost do 300 g/m2</t>
  </si>
  <si>
    <t>-476546300</t>
  </si>
  <si>
    <t>Geotextilie netkaná pro ochranu, separaci nebo filtraci měrná hmotnost přes 200 do 300 g/m2</t>
  </si>
  <si>
    <t>(28,0+7,0+44,0+12,0)*1,2" ...... provizorní rozšíření zastávek BUS - zřízení; vrstva mezi stávající povrch na nabetonávku (viz pol.č.581124115)</t>
  </si>
  <si>
    <t>40</t>
  </si>
  <si>
    <t>938908411</t>
  </si>
  <si>
    <t>Čištění vozovek splachováním vodou</t>
  </si>
  <si>
    <t>-1665299694</t>
  </si>
  <si>
    <t>Čištění vozovek splachováním vodou povrchu podkladu nebo krytu živičného, betonového nebo dlážděného</t>
  </si>
  <si>
    <t>(4*12)*0,42" ..... 1.etapa (očista pro varovný pás)</t>
  </si>
  <si>
    <t>(12+12)*0,42" ..... 2.etapa (čista pro varovný pás)</t>
  </si>
  <si>
    <t>Mezisoučet</t>
  </si>
  <si>
    <t>(4+2+6+5)*0,17" ...... 1. a 2. etapa (očista pro signální pás)</t>
  </si>
  <si>
    <t>41</t>
  </si>
  <si>
    <t>966007223</t>
  </si>
  <si>
    <t>Odstranění vodorovného dopravního značení vodním paprskem z plochy značené plastem</t>
  </si>
  <si>
    <t>1010059927</t>
  </si>
  <si>
    <t>Odstranění vodorovného dopravního značení vodním paprskem pod tlakem 2 500 barů (např. Peel Jet) z betonového nebo živičného povrchu značeného plastem plošného</t>
  </si>
  <si>
    <t>997</t>
  </si>
  <si>
    <t>Přesun sutě</t>
  </si>
  <si>
    <t>42</t>
  </si>
  <si>
    <t>997013813</t>
  </si>
  <si>
    <t>Poplatek za uložení na skládce (skládkovné) stavebního odpadu z plastických hmot kód odpadu 17 02 03</t>
  </si>
  <si>
    <t>t</t>
  </si>
  <si>
    <t>25540434</t>
  </si>
  <si>
    <t>Poplatek za uložení stavebního odpadu na skládce (skládkovné) z plastických hmot zatříděného do Katalogu odpadů pod kódem 17 02 03</t>
  </si>
  <si>
    <t>(28,0+7,0+44,0+12,0)*1,2*0,300/1000" ...... provizorní rozšíření zastávek BUS - odstranění geotextilie</t>
  </si>
  <si>
    <t>43</t>
  </si>
  <si>
    <t>997211511</t>
  </si>
  <si>
    <t>Vodorovná doprava suti po suchu na vzdálenost do 1 km</t>
  </si>
  <si>
    <t>-236066560</t>
  </si>
  <si>
    <t>Vodorovná doprava suti nebo vybouraných hmot suti se složením a hrubým urovnáním, na vzdálenost do 1 km</t>
  </si>
  <si>
    <t>44</t>
  </si>
  <si>
    <t>997211519</t>
  </si>
  <si>
    <t>Příplatek ZKD 1 km u vodorovné dopravy suti</t>
  </si>
  <si>
    <t>24198392</t>
  </si>
  <si>
    <t>Vodorovná doprava suti nebo vybouraných hmot suti se složením a hrubým urovnáním, na vzdálenost Příplatek k ceně za každý další i započatý 1 km přes 1 km</t>
  </si>
  <si>
    <t>4,855*9 'Přepočtené koeficientem množství</t>
  </si>
  <si>
    <t>45</t>
  </si>
  <si>
    <t>997221615</t>
  </si>
  <si>
    <t>Poplatek za uložení na skládce (skládkovné) stavebního odpadu betonového kód odpadu 17 01 01</t>
  </si>
  <si>
    <t>-1947356687</t>
  </si>
  <si>
    <t>Poplatek za uložení stavebního odpadu na skládce (skládkovné) z prostého betonu zatříděného do Katalogu odpadů pod kódem 17 01 01</t>
  </si>
  <si>
    <t>VRN</t>
  </si>
  <si>
    <t>Vedlejší rozpočtové náklady</t>
  </si>
  <si>
    <t>VRN1</t>
  </si>
  <si>
    <t>Průzkumné, geodetické a projektové práce</t>
  </si>
  <si>
    <t>46</t>
  </si>
  <si>
    <t>013294000</t>
  </si>
  <si>
    <t>Ostatní dokumentace</t>
  </si>
  <si>
    <t>kpl</t>
  </si>
  <si>
    <t>1024</t>
  </si>
  <si>
    <t>-1430433017</t>
  </si>
  <si>
    <t xml:space="preserve">Ostatní dokumentace </t>
  </si>
  <si>
    <t>Poznámka k položce:_x000d_
vypracování detailních situací značení podle TP66_x000d_
viz TZ kapitola 5. "Přechodné dopravní značení"</t>
  </si>
  <si>
    <t>SO 461 - Ochrana kabelů CETIN</t>
  </si>
  <si>
    <t>Soupis:</t>
  </si>
  <si>
    <t>SO 461 - Ocharana kabelů CETIN</t>
  </si>
  <si>
    <t>ing. Pokorná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</si>
  <si>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</si>
  <si>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</si>
  <si>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</si>
  <si>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 xml:space="preserve">    VRN4 - Inženýrská činnost</t>
  </si>
  <si>
    <t>171201221</t>
  </si>
  <si>
    <t>Poplatek za uložení na skládce (skládkovné) zeminy a kamení kód odpadu 17 05 04</t>
  </si>
  <si>
    <t>-1928874014</t>
  </si>
  <si>
    <t>Poplatek za uložení stavebního odpadu na skládce (skládkovné) zeminy a kamení zatříděného do Katalogu odpadů pod kódem 17 05 04</t>
  </si>
  <si>
    <t>8*1,8</t>
  </si>
  <si>
    <t>919726121</t>
  </si>
  <si>
    <t>Geotextilie pro ochranu, separaci a filtraci netkaná měrná hmotnost do 200 g/m2</t>
  </si>
  <si>
    <t>-522170073</t>
  </si>
  <si>
    <t>Geotextilie netkaná pro ochranu, separaci nebo filtraci měrná hmotnost do 200 g/m2</t>
  </si>
  <si>
    <t>ochrana kabelů v místě provizorního vyvázání</t>
  </si>
  <si>
    <t>M</t>
  </si>
  <si>
    <t>69311080</t>
  </si>
  <si>
    <t>geotextilie netkaná separační, ochranná, filtrační, drenážní PES 200g/m2</t>
  </si>
  <si>
    <t>67318822</t>
  </si>
  <si>
    <t>Práce a dodávky M</t>
  </si>
  <si>
    <t>22-M</t>
  </si>
  <si>
    <t>Montáže technologických zařízení pro dopravní stavby</t>
  </si>
  <si>
    <t>220111431</t>
  </si>
  <si>
    <t>Jednosměrné měření na místním kabelu</t>
  </si>
  <si>
    <t>pár</t>
  </si>
  <si>
    <t>-397075885</t>
  </si>
  <si>
    <t>Měření na místním sdělovacím kabelu včetně měření kontinuity žil, smyčkových a izolačních odporů, vyplnění měření protokolu jednosměrné</t>
  </si>
  <si>
    <t>měření provedede majetkový správce v rámci kontroly na vybraných párech určených kabelů před manipulací a po manipulaci kabelů</t>
  </si>
  <si>
    <t>245*2</t>
  </si>
  <si>
    <t>220061151</t>
  </si>
  <si>
    <t>Montáž kabel úložný volně uložený jádro 0,4 a 0,6 mm TCEKE do 100 XN</t>
  </si>
  <si>
    <t>64</t>
  </si>
  <si>
    <t>-1798450347</t>
  </si>
  <si>
    <t>Montáž kabelu úložného volně uloženého včetně přípravy kabelového bubnu a přistavení k místu pokládky, odvinutí a uložení kabelu do kabelového lůžka nebo do žlabu a protažení překážkami, odřezání kabelu, uzavření konců kabelu a přemístění kabelového bubnu TCEKE s jádry 0,4 a 0,6 mm do 100 XN</t>
  </si>
  <si>
    <t xml:space="preserve">odkrytí a úprava stávajících kabelů ve výkopu před a za mostem   </t>
  </si>
  <si>
    <t xml:space="preserve">3XN0,6: </t>
  </si>
  <si>
    <t>10+20+20+20+20+20+20</t>
  </si>
  <si>
    <t>20XN0,6:</t>
  </si>
  <si>
    <t>20+20</t>
  </si>
  <si>
    <t>50XN0,6:</t>
  </si>
  <si>
    <t>20+20+20+20</t>
  </si>
  <si>
    <t>10XN0,6</t>
  </si>
  <si>
    <t>uložení do půlených chrániček na mostě (SO 201)</t>
  </si>
  <si>
    <t>7*12</t>
  </si>
  <si>
    <t>220061152</t>
  </si>
  <si>
    <t>Montáž kabel úložný volně uložený jádro 0,4 a 0,6 mm TCEKE do 400 XN</t>
  </si>
  <si>
    <t>-1516454051</t>
  </si>
  <si>
    <t>Montáž kabelu úložného volně uloženého včetně přípravy kabelového bubnu a přistavení k místu pokládky, odvinutí a uložení kabelu do kabelového lůžka nebo do žlabu a protažení překážkami, odřezání kabelu, uzavření konců kabelu a přemístění kabelového bubnu TCEKE s jádry 0,4 a 0,6 mm do 400 XN</t>
  </si>
  <si>
    <t>600XN0,4</t>
  </si>
  <si>
    <t>150XN0,4:</t>
  </si>
  <si>
    <t>200XN0,6:</t>
  </si>
  <si>
    <t>400XN0,4:</t>
  </si>
  <si>
    <t>??</t>
  </si>
  <si>
    <t>5*12</t>
  </si>
  <si>
    <t>220182004R</t>
  </si>
  <si>
    <t>Připevnění ochranné trubky k roštu příchytkou SONAP 29-40 včetně materiálu</t>
  </si>
  <si>
    <t>-1927427387</t>
  </si>
  <si>
    <t xml:space="preserve">Připevnění ochranné trubky k roštu příchytkou </t>
  </si>
  <si>
    <t>provizorní vyvěšení optotrubek na provizorní nosník (SO 201) vč. připáskování po cca 1,0m</t>
  </si>
  <si>
    <t>12*4</t>
  </si>
  <si>
    <t>220182005R</t>
  </si>
  <si>
    <t>Uložení trubky HDPE pro optický kabel do kabelového žlabu</t>
  </si>
  <si>
    <t>684074303</t>
  </si>
  <si>
    <t>uložení do TK žlabu</t>
  </si>
  <si>
    <t>5*4</t>
  </si>
  <si>
    <t>uložení do půlených chrániček (SO 201) na mostě</t>
  </si>
  <si>
    <t>220182022</t>
  </si>
  <si>
    <t>Uložení HDPE trubky pro optický kabel do výkopu bez zřízení lože a bez krytí</t>
  </si>
  <si>
    <t>-1450465450</t>
  </si>
  <si>
    <t>Uložení trubky HDPE do výkopu pro optický kabel bez zřízení lože a bez krytí</t>
  </si>
  <si>
    <t xml:space="preserve">odkrytí a úprava stávajících optotrubek ve výkopu před a za mostem   </t>
  </si>
  <si>
    <t>(20+20)*4</t>
  </si>
  <si>
    <t>220182026</t>
  </si>
  <si>
    <t>Montáž spojky bez svařování na HDPE trubce rovné nebo redukční</t>
  </si>
  <si>
    <t>293720280</t>
  </si>
  <si>
    <t>1179068</t>
  </si>
  <si>
    <t>SPOJKA HDPE 40MM 05040 KB</t>
  </si>
  <si>
    <t>256</t>
  </si>
  <si>
    <t>-2044651975</t>
  </si>
  <si>
    <t>220182027</t>
  </si>
  <si>
    <t>Montáž koncovky nebo záslepky bez svařování na HDPE trubku</t>
  </si>
  <si>
    <t>-311905765</t>
  </si>
  <si>
    <t>1221250</t>
  </si>
  <si>
    <t>KONCOVKA HDPE 40MM BEZ VENTILU 05041 KB</t>
  </si>
  <si>
    <t>-14643492</t>
  </si>
  <si>
    <t>220182521</t>
  </si>
  <si>
    <t>Měření útlumu optického kabelu na doprav stavbách na 3 vlnových délkách s 8 vlákny při montáži</t>
  </si>
  <si>
    <t>-615578506</t>
  </si>
  <si>
    <t>Měření útlumu optického kabelu na dopravních stavbách na třech vlnových délkách při montáži (po položení) s 8 vlákny</t>
  </si>
  <si>
    <t xml:space="preserve">měření provedede majetkový správce v rámci kontroly na vybraných volných vláknech optických kabelů </t>
  </si>
  <si>
    <t>220281001</t>
  </si>
  <si>
    <t>Příprava kabelu na rošt do 0,5 kg/m</t>
  </si>
  <si>
    <t>973908009</t>
  </si>
  <si>
    <t>Montáž kabelu úložného na připravený kabelový rošt včetně odměření kabelu, položení, urovnání a vyvázání na rošt o váze do 0,5 kg/m</t>
  </si>
  <si>
    <t>provizorní vyvěšení na provizorní nosník (SO 201) vč. připáskování po cca 1m</t>
  </si>
  <si>
    <t>3XN0,6</t>
  </si>
  <si>
    <t>12*2</t>
  </si>
  <si>
    <t>20XN0,6</t>
  </si>
  <si>
    <t>220281002</t>
  </si>
  <si>
    <t>Příprava kabelu na rošt do 1,0 kg/m</t>
  </si>
  <si>
    <t>-259630792</t>
  </si>
  <si>
    <t>Montáž kabelu úložného na připravený kabelový rošt včetně odměření kabelu, položení, urovnání a vyvázání na rošt o váze do 1,0 kg/m</t>
  </si>
  <si>
    <t>50XN0,6</t>
  </si>
  <si>
    <t>220281003</t>
  </si>
  <si>
    <t>Příprava kabelu na rošt do 1,5 kg/m</t>
  </si>
  <si>
    <t>313600178</t>
  </si>
  <si>
    <t>Montáž kabelu úložného na připravený kabelový rošt včetně odměření kabelu, položení, urovnání a vyvázání na rošt o váze do 1,5 kg/m</t>
  </si>
  <si>
    <t>150XN0,4</t>
  </si>
  <si>
    <t>400XN0,4</t>
  </si>
  <si>
    <t>220281006</t>
  </si>
  <si>
    <t>Příprava kabelu na rošt do 3,0 kg/m</t>
  </si>
  <si>
    <t>1282121757</t>
  </si>
  <si>
    <t>Montáž kabelu úložného na připravený kabelový rošt včetně odměření kabelu, položení, urovnání a vyvázání na rošt o váze do 3,0 kg/m</t>
  </si>
  <si>
    <t>220281008</t>
  </si>
  <si>
    <t>Příprava kabelu na rošt do 4,0 kg/m</t>
  </si>
  <si>
    <t>-177005796</t>
  </si>
  <si>
    <t>Montáž kabelu úložného na připravený kabelový rošt včetně odměření kabelu, položení, urovnání a vyvázání na rošt o váze do 4,0 kg/m</t>
  </si>
  <si>
    <t>200XN0,6</t>
  </si>
  <si>
    <t>46-M</t>
  </si>
  <si>
    <t>Zemní práce při extr.mont.pracích</t>
  </si>
  <si>
    <t>460161251</t>
  </si>
  <si>
    <t>Hloubení kabelových rýh ručně š 50 cm hl 60 cm v hornině tř I skupiny 1 a 2</t>
  </si>
  <si>
    <t>466694474</t>
  </si>
  <si>
    <t>Hloubení zapažených i nezapažených kabelových rýh ručně včetně urovnání dna s přemístěním výkopku do vzdálenosti 3 m od okraje jámy nebo s naložením na dopravní prostředek šířky 50 cm hloubky 60 cm v hornině třídy těžitelnosti I skupiny 1 a 2</t>
  </si>
  <si>
    <t>pro odkrytí a uložení stávajících kabelů před a za mostem</t>
  </si>
  <si>
    <t>460431241</t>
  </si>
  <si>
    <t>Zásyp kabelových rýh ručně se zhutněním š 50 cm hl 40 cm z horniny tř I skupiny 1 a 2</t>
  </si>
  <si>
    <t>1409955232</t>
  </si>
  <si>
    <t>Zásyp kabelových rýh ručně s přemístění sypaniny ze vzdálenosti do 10 m, s uložením výkopku ve vrstvách včetně zhutnění a úpravy povrchu šířky 50 cm hloubky 40 cm z horniny třídy těžitelnosti I skupiny 1 a 2</t>
  </si>
  <si>
    <t>460161621</t>
  </si>
  <si>
    <t>Hloubení kabelových rýh ručně š 80 cm hl 60 cm v hornině tř I skupiny 1 a 2</t>
  </si>
  <si>
    <t>-1731766812</t>
  </si>
  <si>
    <t>Hloubení zapažených i nezapažených kabelových rýh ručně včetně urovnání dna s přemístěním výkopku do vzdálenosti 3 m od okraje jámy nebo s naložením na dopravní prostředek šířky 80 cm hloubky 60 cm v hornině třídy těžitelnosti I skupiny 1 a 2</t>
  </si>
  <si>
    <t>pro výkop 80x60 (zvlnění mostu)</t>
  </si>
  <si>
    <t>7+7</t>
  </si>
  <si>
    <t>460431621</t>
  </si>
  <si>
    <t>Zásyp kabelových rýh ručně se zhutněním š 80 cm hl 40 cm z horniny tř I skupiny 1 a 2</t>
  </si>
  <si>
    <t>-697368687</t>
  </si>
  <si>
    <t>Zásyp kabelových rýh ručně s přemístění sypaniny ze vzdálenosti do 10 m, s uložením výkopku ve vrstvách včetně zhutnění a úpravy povrchu šířky 80 cm hloubky 40 cm z horniny třídy těžitelnosti I skupiny 1 a 2</t>
  </si>
  <si>
    <t>460600023</t>
  </si>
  <si>
    <t>Vodorovné přemístění horniny jakékoliv třídy do 1000 m</t>
  </si>
  <si>
    <t>m3</t>
  </si>
  <si>
    <t>-453889163</t>
  </si>
  <si>
    <t>Přemístění (odvoz) horniny, suti a vybouraných hmot vodorovné přemístění horniny včetně složení, bez naložení a rozprostření jakékoliv třídy, na vzdálenost přes 500 do 1000 m</t>
  </si>
  <si>
    <t>0,5*0,2*(20+20+20+20)</t>
  </si>
  <si>
    <t>0,8*0,2*(7+7)</t>
  </si>
  <si>
    <t>460600031</t>
  </si>
  <si>
    <t>Příplatek k vodorovnému přemístění horniny za každých dalších 1000 m</t>
  </si>
  <si>
    <t>-700028790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</si>
  <si>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</si>
  <si>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10,24*19</t>
  </si>
  <si>
    <t>460661412</t>
  </si>
  <si>
    <t>Kabelové lože z písku pro kabely nn kryté plastovou deskou š lože do 50 cm</t>
  </si>
  <si>
    <t>-1564880532</t>
  </si>
  <si>
    <t>Kabelové lože z písku včetně podsypu, zhutnění a urovnání povrchu pro kabely nn zakryté plastovými deskami (materiál ve specifikaci), šířky přes 25 do 50 cm</t>
  </si>
  <si>
    <t>34575103R</t>
  </si>
  <si>
    <t>deska kabelová krycí PVC oranžová, 200x2mm</t>
  </si>
  <si>
    <t>128</t>
  </si>
  <si>
    <t>2065179138</t>
  </si>
  <si>
    <t>(20+20)*2+20+20</t>
  </si>
  <si>
    <t>58337308.1</t>
  </si>
  <si>
    <t>štěrkopísek frakce 0/2</t>
  </si>
  <si>
    <t>-122948468</t>
  </si>
  <si>
    <t>0,5*0,2*(20+20+20+20)*2,2</t>
  </si>
  <si>
    <t>0,8*0,2*(7+7)*2,2</t>
  </si>
  <si>
    <t>460671111</t>
  </si>
  <si>
    <t>Výstražná fólie pro krytí kabelů šířky 20 cm</t>
  </si>
  <si>
    <t>-1986410311</t>
  </si>
  <si>
    <t>Výstražná fólie z PVC pro krytí kabelů včetně vyrovnání povrchu rýhy, rozvinutí a uložení fólie šířky do 20 cm</t>
  </si>
  <si>
    <t>69311309</t>
  </si>
  <si>
    <t>pás varovný plný š 220mm s potiskem</t>
  </si>
  <si>
    <t>659600425</t>
  </si>
  <si>
    <t>460751113</t>
  </si>
  <si>
    <t>Osazení kabelových kanálů do rýhy z prefabrikovaných betonových žlabů vnější šířky do 35 cm</t>
  </si>
  <si>
    <t>491878122</t>
  </si>
  <si>
    <t>Osazení kabelových kanálů včetně utěsnění, vyspárování a zakrytí víkem z prefabrikovaných betonových žlabů do rýhy, bez výkopových prací vnější šířky přes 25 do 35 cm</t>
  </si>
  <si>
    <t>3*2</t>
  </si>
  <si>
    <t>59213010</t>
  </si>
  <si>
    <t>žlab kabelový betonový k ochraně zemního drátovodného vedení 100x31x26cm</t>
  </si>
  <si>
    <t>-1173067564</t>
  </si>
  <si>
    <t>012303000</t>
  </si>
  <si>
    <t>Geodetické práce po výstavbě</t>
  </si>
  <si>
    <t>KPL</t>
  </si>
  <si>
    <t>1376882688</t>
  </si>
  <si>
    <t>013254000</t>
  </si>
  <si>
    <t>Dokumentace skutečného provedení stavby</t>
  </si>
  <si>
    <t>-286740100</t>
  </si>
  <si>
    <t>dle předpisu majetkového správce</t>
  </si>
  <si>
    <t>VRN4</t>
  </si>
  <si>
    <t>Inženýrská činnost</t>
  </si>
  <si>
    <t>041903000</t>
  </si>
  <si>
    <t>Dozor jiné osoby</t>
  </si>
  <si>
    <t>…</t>
  </si>
  <si>
    <t>-1165943987</t>
  </si>
  <si>
    <t>viz TZ</t>
  </si>
  <si>
    <t>SO 462 - Ochrana kabelů T-Mobile</t>
  </si>
  <si>
    <t>-94840289</t>
  </si>
  <si>
    <t>6,24*1,8</t>
  </si>
  <si>
    <t>330356884</t>
  </si>
  <si>
    <t>12*3</t>
  </si>
  <si>
    <t>-868290122</t>
  </si>
  <si>
    <t>5*3</t>
  </si>
  <si>
    <t xml:space="preserve">uložení stávajících optotrubek do podélně dělených chrániček na mostě </t>
  </si>
  <si>
    <t>-436800347</t>
  </si>
  <si>
    <t>(20+20)*3</t>
  </si>
  <si>
    <t>-730649424</t>
  </si>
  <si>
    <t>-19555155</t>
  </si>
  <si>
    <t>-1855236636</t>
  </si>
  <si>
    <t>741222866</t>
  </si>
  <si>
    <t>-597682832</t>
  </si>
  <si>
    <t xml:space="preserve">před manipulací a definitivním uložení OK 72vl. (minimálně 6vl) a  OK 12 vl. (minimálně 1vl.)</t>
  </si>
  <si>
    <t>1+1</t>
  </si>
  <si>
    <t>460161241</t>
  </si>
  <si>
    <t>Hloubení kabelových rýh ručně š 50 cm hl 50 cm v hornině tř I skupiny 1 a 2</t>
  </si>
  <si>
    <t>-934849846</t>
  </si>
  <si>
    <t>Hloubení zapažených i nezapažených kabelových rýh ručně včetně urovnání dna s přemístěním výkopku do vzdálenosti 3 m od okraje jámy nebo s naložením na dopravní prostředek šířky 50 cm hloubky 50 cm v hornině třídy těžitelnosti I skupiny 1 a 2</t>
  </si>
  <si>
    <t>460161611</t>
  </si>
  <si>
    <t>Hloubení kabelových rýh ručně š 80 cm hl 50 cm v hornině tř I skupiny 1 a 2</t>
  </si>
  <si>
    <t>-1115486327</t>
  </si>
  <si>
    <t>Hloubení zapažených i nezapažených kabelových rýh ručně včetně urovnání dna s přemístěním výkopku do vzdálenosti 3 m od okraje jámy nebo s naložením na dopravní prostředek šířky 80 cm hloubky 50 cm v hornině třídy těžitelnosti I skupiny 1 a 2</t>
  </si>
  <si>
    <t>výkop 80x50 (pro zvlnění u mostu)</t>
  </si>
  <si>
    <t>-2014734336</t>
  </si>
  <si>
    <t>12389905</t>
  </si>
  <si>
    <t>0,5*0,2*(20+20)*2,2</t>
  </si>
  <si>
    <t>1699857467</t>
  </si>
  <si>
    <t>54*2 'Přepočtené koeficientem množství</t>
  </si>
  <si>
    <t>460671114</t>
  </si>
  <si>
    <t>Výstražná fólie pro krytí kabelů šířky 40 cm</t>
  </si>
  <si>
    <t>1143031087</t>
  </si>
  <si>
    <t>Výstražná fólie z PVC pro krytí kabelů včetně vyrovnání povrchu rýhy, rozvinutí a uložení fólie šířky do 40 cm</t>
  </si>
  <si>
    <t>527706612</t>
  </si>
  <si>
    <t>460431231</t>
  </si>
  <si>
    <t>Zásyp kabelových rýh ručně se zhutněním š 50 cm hl 30 cm z horniny tř I skupiny 1 a 2</t>
  </si>
  <si>
    <t>1432095325</t>
  </si>
  <si>
    <t>Zásyp kabelových rýh ručně s přemístění sypaniny ze vzdálenosti do 10 m, s uložením výkopku ve vrstvách včetně zhutnění a úpravy povrchu šířky 50 cm hloubky 30 cm z horniny třídy těžitelnosti I skupiny 1 a 2</t>
  </si>
  <si>
    <t>460431611</t>
  </si>
  <si>
    <t>Zásyp kabelových rýh ručně se zhutněním š 80 cm hl 30 cm z horniny tř I skupiny 1 a 2</t>
  </si>
  <si>
    <t>-1751812865</t>
  </si>
  <si>
    <t>Zásyp kabelových rýh ručně s přemístění sypaniny ze vzdálenosti do 10 m, s uložením výkopku ve vrstvách včetně zhutnění a úpravy povrchu šířky 80 cm hloubky 30 cm z horniny třídy těžitelnosti I skupiny 1 a 2</t>
  </si>
  <si>
    <t>-888965746</t>
  </si>
  <si>
    <t>0,5*0,2*(20+20)</t>
  </si>
  <si>
    <t>-1898374891</t>
  </si>
  <si>
    <t>6,24*19</t>
  </si>
  <si>
    <t>460751112</t>
  </si>
  <si>
    <t>Osazení kabelových kanálů do rýhy z prefabrikovaných betonových žlabů vnější šířky do 25 cm</t>
  </si>
  <si>
    <t>566585551</t>
  </si>
  <si>
    <t>Osazení kabelových kanálů včetně utěsnění, vyspárování a zakrytí víkem z prefabrikovaných betonových žlabů do rýhy, bez výkopových prací vnější šířky přes 20 do 25 cm</t>
  </si>
  <si>
    <t>59213011</t>
  </si>
  <si>
    <t>žlab kabelový betonový k ochraně zemního drátovodného vedení 100x23x19cm</t>
  </si>
  <si>
    <t>-1175021191</t>
  </si>
  <si>
    <t>230933041</t>
  </si>
  <si>
    <t>-161826175</t>
  </si>
  <si>
    <t>-854234943</t>
  </si>
  <si>
    <t>5+5</t>
  </si>
  <si>
    <t>SO 463 - Úprava zařízení světelné signalizace</t>
  </si>
  <si>
    <t xml:space="preserve">    21-M - Elektromontáže</t>
  </si>
  <si>
    <t>919112213</t>
  </si>
  <si>
    <t>Řezání spár pro vytvoření komůrky š 10 mm hl 25 mm pro těsnící zálivku v živičném krytu</t>
  </si>
  <si>
    <t>292253820</t>
  </si>
  <si>
    <t>Řezání dilatačních spár v živičném krytu vytvoření komůrky pro těsnící zálivku šířky 10 mm, hloubky 25 mm</t>
  </si>
  <si>
    <t>řezání drážky pro uložení vedení indukční smyčky 8mmx45mm</t>
  </si>
  <si>
    <t>(3+1)*2+1</t>
  </si>
  <si>
    <t>(4+1)*2+4</t>
  </si>
  <si>
    <t>Součet0</t>
  </si>
  <si>
    <t>919121112</t>
  </si>
  <si>
    <t>Těsnění spár zálivkou za studena pro komůrky š 10 mm hl 25 mm s těsnicím profilem</t>
  </si>
  <si>
    <t>593748125</t>
  </si>
  <si>
    <t>Utěsnění dilatačních spár zálivkou za studena v cementobetonovém nebo živičném krytu včetně adhezního nátěru s těsnicím profilem pod zálivkou, pro komůrky šířky 10 mm, hloubky 25 mm</t>
  </si>
  <si>
    <t>drážky pro uložení vedení indukční smyčky 8mmx45mm</t>
  </si>
  <si>
    <t>21-M</t>
  </si>
  <si>
    <t>Elektromontáže</t>
  </si>
  <si>
    <t>210800411</t>
  </si>
  <si>
    <t>Montáž vodiče Cu izolovaný plný a laněný s PVC pláštěm do 1 kV žíla 0,15 až 16 mm2 zatažený (např. CY, CHAH-V)</t>
  </si>
  <si>
    <t>-1654190310</t>
  </si>
  <si>
    <t>Montáž izolovaných vodičů měděných do 1 kV bez ukončení uložených v trubkách nebo lištách zatažených plných a laněných s PVC pláštěm, bezhalogenových, ohniodolných (např. CY, CHAH-V) průřezu žíly 0,5 až 16 mm2</t>
  </si>
  <si>
    <t>220960161</t>
  </si>
  <si>
    <t>Uložení indukční smyčky</t>
  </si>
  <si>
    <t>511381182</t>
  </si>
  <si>
    <t>Uložení indukční smyčky včetně vyměření a zhotovení indukční smyčky, uložení smyčky do předem připravené drážky s proměřením před a po uložení</t>
  </si>
  <si>
    <t>220960165</t>
  </si>
  <si>
    <t>Montáž jednozávitové indukční smyčky s impedančním transformátorem</t>
  </si>
  <si>
    <t>476691828</t>
  </si>
  <si>
    <t>Montáž indukční smyčky jednozávitové s impedančním transformátorem</t>
  </si>
  <si>
    <t>1148366</t>
  </si>
  <si>
    <t>VODIC N4GAF 10 CERNA</t>
  </si>
  <si>
    <t>-440047698</t>
  </si>
  <si>
    <t>37422105-R</t>
  </si>
  <si>
    <t>Impedanční transformátor pro jednozávitové smyčky</t>
  </si>
  <si>
    <t>-119839428</t>
  </si>
  <si>
    <t>220960165-D</t>
  </si>
  <si>
    <t>Demontáž jednozávitové indukční smyčky s impedančním transformátorem</t>
  </si>
  <si>
    <t>1936346897</t>
  </si>
  <si>
    <t>Demontáž indukční smyčky jednozávitové s impedančním transformátorem</t>
  </si>
  <si>
    <t>demontáž impedan. transformátorů</t>
  </si>
  <si>
    <t>ASFALT-R</t>
  </si>
  <si>
    <t>Asfaltová zálivka</t>
  </si>
  <si>
    <t>1279823046</t>
  </si>
  <si>
    <t>zalití ind. smyček spec. hmotou</t>
  </si>
  <si>
    <t>1112662162</t>
  </si>
  <si>
    <t>1302939338</t>
  </si>
  <si>
    <t>SO 431 - Ochrana NN kabelů PRE</t>
  </si>
  <si>
    <t>-691860051</t>
  </si>
  <si>
    <t>7,83*1,8</t>
  </si>
  <si>
    <t>1701081458</t>
  </si>
  <si>
    <t>1851518155</t>
  </si>
  <si>
    <t>210902045</t>
  </si>
  <si>
    <t>Montáž kabelu Al do 1 kV plný kulatý průřezu 3x185+95 mm2 uložených volně (např. AYKY)</t>
  </si>
  <si>
    <t>1828036958</t>
  </si>
  <si>
    <t>Montáž izolovaných kabelů hliníkových do 1 kV bez ukončení plných nebo laněných kulatých (např. AYKY) uložených volně počtu a průřezu žil 3x185+95 mm2</t>
  </si>
  <si>
    <t>odkrytí a úprava stávajících kabelů ve výkopu před a za mostem</t>
  </si>
  <si>
    <t>(10+20)*3+13</t>
  </si>
  <si>
    <t>pro horizontální zvlnění kabelů v rozšířeném výkopu</t>
  </si>
  <si>
    <t>7*3+7</t>
  </si>
  <si>
    <t>uložení do půlených chrániček (SO 201)</t>
  </si>
  <si>
    <t>12+3+12</t>
  </si>
  <si>
    <t>-734137740</t>
  </si>
  <si>
    <t xml:space="preserve">provizorní vyvěšení na provizorní nosník (SO 201) vč. připáskování po cca 1,0m </t>
  </si>
  <si>
    <t>12*3+12</t>
  </si>
  <si>
    <t>460161431</t>
  </si>
  <si>
    <t>Hloubení kabelových rýh ručně š 65 cm hl 70 cm v hornině tř I skupiny 1 a 2</t>
  </si>
  <si>
    <t>1652676457</t>
  </si>
  <si>
    <t>Hloubení zapažených i nezapažených kabelových rýh ručně včetně urovnání dna s přemístěním výkopku do vzdálenosti 3 m od okraje jámy nebo s naložením na dopravní prostředek šířky 65 cm hloubky 70 cm v hornině třídy těžitelnosti I skupiny 1 a 2</t>
  </si>
  <si>
    <t>výkop 65x65</t>
  </si>
  <si>
    <t>10+20</t>
  </si>
  <si>
    <t>460161632</t>
  </si>
  <si>
    <t>Hloubení kabelových rýh ručně š 80 cm hl 70 cm v hornině tř I skupiny 3</t>
  </si>
  <si>
    <t>1213900210</t>
  </si>
  <si>
    <t>Hloubení zapažených i nezapažených kabelových rýh ručně včetně urovnání dna s přemístěním výkopku do vzdálenosti 3 m od okraje jámy nebo s naložením na dopravní prostředek šířky 80 cm hloubky 70 cm v hornině třídy těžitelnosti I skupiny 3</t>
  </si>
  <si>
    <t>výkop 80x65 (pro zvlnění u mostu)</t>
  </si>
  <si>
    <t>460341113</t>
  </si>
  <si>
    <t>Vodorovné přemístění horniny jakékoliv třídy dopravními prostředky při elektromontážích do 1000 m</t>
  </si>
  <si>
    <t>2104093133</t>
  </si>
  <si>
    <t>Vodorovné přemístění (odvoz) horniny dopravními prostředky včetně složení, bez naložení a rozprostření jakékoliv třídy, na vzdálenost přes 500 do 1000 m</t>
  </si>
  <si>
    <t>0,65*0,2*(10+20+13)</t>
  </si>
  <si>
    <t>460341121</t>
  </si>
  <si>
    <t>Příplatek k vodorovnému přemístění horniny dopravními prostředky při elektromontážích za každých dalších 1000 m</t>
  </si>
  <si>
    <t>-197433321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</si>
  <si>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</si>
  <si>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7,83*19</t>
  </si>
  <si>
    <t>460431431</t>
  </si>
  <si>
    <t>Zásyp kabelových rýh ručně se zhutněním š 65 cm hl 50 cm z horniny tř I skupiny 1 a 2</t>
  </si>
  <si>
    <t>-1948497854</t>
  </si>
  <si>
    <t>Zásyp kabelových rýh ručně s přemístění sypaniny ze vzdálenosti do 10 m, s uložením výkopku ve vrstvách včetně zhutnění a úpravy povrchu šířky 65 cm hloubky 50 cm z horniny třídy těžitelnosti I skupiny 1 a 2</t>
  </si>
  <si>
    <t>výkopu 65x65</t>
  </si>
  <si>
    <t>460431651</t>
  </si>
  <si>
    <t>Zásyp kabelových rýh ručně se zhutněním š 80 cm hl 70 cm z horniny tř I skupiny 1 a 2</t>
  </si>
  <si>
    <t>124986872</t>
  </si>
  <si>
    <t>Zásyp kabelových rýh ručně s přemístění sypaniny ze vzdálenosti do 10 m, s uložením výkopku ve vrstvách včetně zhutnění a úpravy povrchu šířky 80 cm hloubky 70 cm z horniny třídy těžitelnosti I skupiny 1 a 2</t>
  </si>
  <si>
    <t>výkopu 80x65</t>
  </si>
  <si>
    <t>460661312</t>
  </si>
  <si>
    <t>Kabelové lože z písku pro kabely nn kryté betonovou deskou š lože do 40 cm</t>
  </si>
  <si>
    <t>904612753</t>
  </si>
  <si>
    <t>Kabelové lože z písku včetně podsypu, zhutnění a urovnání povrchu pro kabely nn zakryté betonovými deskami (materiál ve specifikaci), šířky přes 30 do 40 cm</t>
  </si>
  <si>
    <t>10+20+13</t>
  </si>
  <si>
    <t>34575103</t>
  </si>
  <si>
    <t>deska kabelová krycí PVC červená, 200x2mm</t>
  </si>
  <si>
    <t>-1719933406</t>
  </si>
  <si>
    <t>34575101</t>
  </si>
  <si>
    <t>deska kabelová krycí PVC červená, 150x2mm</t>
  </si>
  <si>
    <t>1906857469</t>
  </si>
  <si>
    <t>58337308</t>
  </si>
  <si>
    <t>1075714402</t>
  </si>
  <si>
    <t>0,65*0,2*(10+20+13)*2,2</t>
  </si>
  <si>
    <t>1172430662</t>
  </si>
  <si>
    <t>704516274</t>
  </si>
  <si>
    <t>hod</t>
  </si>
  <si>
    <t>1745035310</t>
  </si>
  <si>
    <t>SO 432 - Ochrana kabelu VO THMP</t>
  </si>
  <si>
    <t>SO 432 - Ocharana kabelu VO THMP</t>
  </si>
  <si>
    <t>811625880</t>
  </si>
  <si>
    <t>1,856*1,8</t>
  </si>
  <si>
    <t>210100151</t>
  </si>
  <si>
    <t>Ukončení kabelů smršťovací záklopkou nebo páskou se zapojením bez letování žíly do 4x16 mm2</t>
  </si>
  <si>
    <t>805283696</t>
  </si>
  <si>
    <t>Ukončení kabelů smršťovací záklopkou nebo páskou se zapojením bez letování počtu a průřezu žil do 4 x 16 mm2</t>
  </si>
  <si>
    <t>34382001</t>
  </si>
  <si>
    <t>páska elektroizolační PVC š 19mm</t>
  </si>
  <si>
    <t>1197835365</t>
  </si>
  <si>
    <t>210101233</t>
  </si>
  <si>
    <t>Propojení kabelů celoplastových spojkou do 1 kV venkovní smršťovací SVCZ 1 až 5 žíly do 4x10 až 16 mm2</t>
  </si>
  <si>
    <t>831567364</t>
  </si>
  <si>
    <t>Propojení kabelů nebo vodičů spojkou do 1 kV venkovní smršťovací kabelů celoplastových, počtu a průřezu žil do 4 x 10 až 16 mm2</t>
  </si>
  <si>
    <t>1449647</t>
  </si>
  <si>
    <t>TEPLEM SMRST.SPOJKA 400/125MM SVCZC 6-35</t>
  </si>
  <si>
    <t>39219299</t>
  </si>
  <si>
    <t>210220022</t>
  </si>
  <si>
    <t>Montáž uzemňovacího vedení vodičů FeZn pomocí svorek v zemi drátem do 10 mm ve městské zástavbě</t>
  </si>
  <si>
    <t>-1289683862</t>
  </si>
  <si>
    <t>Montáž uzemňovacího vedení s upevněním, propojením a připojením pomocí svorek v zemi s izolací spojů vodičů FeZn drátem nebo lanem průměru do 10 mm v městské zástavbě</t>
  </si>
  <si>
    <t>35441073</t>
  </si>
  <si>
    <t>drát D 10mm FeZn</t>
  </si>
  <si>
    <t>kg</t>
  </si>
  <si>
    <t>-1385314542</t>
  </si>
  <si>
    <t>53,0*0,62</t>
  </si>
  <si>
    <t>210220022-D</t>
  </si>
  <si>
    <t>Demontáž uzemňovacího vedení vodičů FeZn pomocí svorek v zemi drátem do 10 mm ve městské zástavbě</t>
  </si>
  <si>
    <t>1738012795</t>
  </si>
  <si>
    <t>Demontáž uzemňovacího vedení s upevněním, propojením a připojením pomocí svorek v zemi s izolací spojů vodičů FeZn drátem nebo lanem průměru do 10 mm v městské zástavbě</t>
  </si>
  <si>
    <t>210280001</t>
  </si>
  <si>
    <t>Zkoušky a prohlídky el rozvodů a zařízení celková prohlídka pro objem mtž prací do 100 000 Kč</t>
  </si>
  <si>
    <t>595720452</t>
  </si>
  <si>
    <t>Zkoušky a prohlídky elektrických rozvodů a zařízení celková prohlídka, zkoušení, měření a vyhotovení revizní zprávy pro objem montážních prací do 100 tisíc Kč</t>
  </si>
  <si>
    <t>210280211</t>
  </si>
  <si>
    <t>Měření zemních odporů zemniče prvního nebo samostatného</t>
  </si>
  <si>
    <t>1176063120</t>
  </si>
  <si>
    <t>210812035</t>
  </si>
  <si>
    <t>Montáž kabel Cu plný kulatý do 1 kV 4x16 mm2 uložený volně nebo v liště (např. CYKY)</t>
  </si>
  <si>
    <t>198818176</t>
  </si>
  <si>
    <t>Montáž izolovaných kabelů měděných do 1 kV bez ukončení plných a kulatých (např. CYKY, CHKE-R) uložených volně nebo v liště počtu a průřezu žil 4x16 mm2</t>
  </si>
  <si>
    <t>provizorium (nový kabel do pískového lože)</t>
  </si>
  <si>
    <t>1,5</t>
  </si>
  <si>
    <t>pro nový kabel</t>
  </si>
  <si>
    <t>53-12</t>
  </si>
  <si>
    <t xml:space="preserve">uložení do půlené chráničky (SO 201)   </t>
  </si>
  <si>
    <t>34111080</t>
  </si>
  <si>
    <t>kabel instalační jádro Cu plné izolace PVC plášť PVC 450/750V (CYKY) 4x16mm2</t>
  </si>
  <si>
    <t>-888237094</t>
  </si>
  <si>
    <t>Poznámka k položce:_x000d_
CYKY</t>
  </si>
  <si>
    <t>proviorní kabel</t>
  </si>
  <si>
    <t>definitivní kabel</t>
  </si>
  <si>
    <t>53</t>
  </si>
  <si>
    <t>54,5*1,15 'Přepočtené koeficientem množství</t>
  </si>
  <si>
    <t>210812035-D</t>
  </si>
  <si>
    <t>Demontáž kabel Cu plný kulatý do 1 kV 4x16 mm2 uložený volně nebo v liště (např. CYKY)</t>
  </si>
  <si>
    <t>109737541</t>
  </si>
  <si>
    <t>Demontáž izolovaných kabelů měděných do 1 kV bez ukončení plných a kulatých (např. CYKY, CHKE-R) uložených volně nebo v liště počtu a průřezu žil 4x16 mm2</t>
  </si>
  <si>
    <t>35431012</t>
  </si>
  <si>
    <t>svorka uzemnění FeZn spojovací s příložkou</t>
  </si>
  <si>
    <t>-752765477</t>
  </si>
  <si>
    <t>Poznámka k položce:_x000d_
SSp</t>
  </si>
  <si>
    <t>-11908353</t>
  </si>
  <si>
    <t xml:space="preserve">provizorní vyvěšení na provizorní nosník (SO 201) vč. připáskování po cca 1,0m   </t>
  </si>
  <si>
    <t>460161141</t>
  </si>
  <si>
    <t>Hloubení kabelových rýh ručně š 35 cm hl 50 cm v hornině tř I skupiny 1 a 2</t>
  </si>
  <si>
    <t>-1318215964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</si>
  <si>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1 a 2</t>
  </si>
  <si>
    <t xml:space="preserve">provizorium (pro nový kabel) </t>
  </si>
  <si>
    <t>nový kabel</t>
  </si>
  <si>
    <t>20-5+10</t>
  </si>
  <si>
    <t>460431131</t>
  </si>
  <si>
    <t>Zásyp kabelových rýh ručně se zhutněním š 35 cm hl 30 cm z horniny tř I skupiny 1 a 2</t>
  </si>
  <si>
    <t>942381773</t>
  </si>
  <si>
    <t>Zásyp kabelových rýh ručně s přemístění sypaniny ze vzdálenosti do 10 m, s uložením výkopku ve vrstvách včetně zhutnění a úpravy povrchu šířky 35 cm hloubky 30 cm z horniny třídy těžitelnosti I skupiny 1 a 2</t>
  </si>
  <si>
    <t>460161311</t>
  </si>
  <si>
    <t>Hloubení kabelových rýh ručně š 50 cm hl 120 cm v hornině tř I skupiny 1 a 2</t>
  </si>
  <si>
    <t>-170925552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</si>
  <si>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1 a 2</t>
  </si>
  <si>
    <t>pro kabelový prostup</t>
  </si>
  <si>
    <t>460431331</t>
  </si>
  <si>
    <t>Zásyp kabelových rýh ručně se zhutněním š 50 cm hl 120 cm z horniny tř I skupiny 1 a 2</t>
  </si>
  <si>
    <t>-1311614034</t>
  </si>
  <si>
    <t>Zásyp kabelových rýh ručně s přemístění sypaniny ze vzdálenosti do 10 m, s uložením výkopku ve vrstvách včetně zhutnění a úpravy povrchu šířky 50 cm hloubky 120 cm z horniny třídy těžitelnosti I skupiny 1 a 2</t>
  </si>
  <si>
    <t>2023979996</t>
  </si>
  <si>
    <t>0,35*0,2*1,5</t>
  </si>
  <si>
    <t>stávající kabel</t>
  </si>
  <si>
    <t>0,35*0,2*(20-5+10)</t>
  </si>
  <si>
    <t>kab. prostup</t>
  </si>
  <si>
    <t>0,25*0,31*5</t>
  </si>
  <si>
    <t>-1403556294</t>
  </si>
  <si>
    <t>1,856*19</t>
  </si>
  <si>
    <t>-1002108785</t>
  </si>
  <si>
    <t>20+10</t>
  </si>
  <si>
    <t>-1434071655</t>
  </si>
  <si>
    <t>0,2*0,35*1,5*2,2</t>
  </si>
  <si>
    <t>0,2*0,35*(20+10)*2,2</t>
  </si>
  <si>
    <t>4,851*4 'Přepočtené koeficientem množství</t>
  </si>
  <si>
    <t>34575161</t>
  </si>
  <si>
    <t>deska kabelová krycí PVC červená, 125x4mm</t>
  </si>
  <si>
    <t>-286400719</t>
  </si>
  <si>
    <t>460742131</t>
  </si>
  <si>
    <t>Osazení kabelových prostupů z trub plastových do rýhy s obetonováním průměru do 10 cm</t>
  </si>
  <si>
    <t>718186507</t>
  </si>
  <si>
    <t>Osazení kabelových prostupů včetně utěsnění a spárování z trub plastových do rýhy, bez výkopových prací s obetonováním, vnitřního průměru do 10 cm</t>
  </si>
  <si>
    <t>34571355</t>
  </si>
  <si>
    <t>trubka elektroinstalační ohebná dvouplášťová korugovaná (chránička) D 94/110mm, HDPE+LDPE</t>
  </si>
  <si>
    <t>-331972597</t>
  </si>
  <si>
    <t>5*1,03 'Přepočtené koeficientem množství</t>
  </si>
  <si>
    <t>58932942R</t>
  </si>
  <si>
    <t>směs pro beton třída C25-30 XF4 frakce do 22 mm</t>
  </si>
  <si>
    <t>-1247988836</t>
  </si>
  <si>
    <t>-2141898860</t>
  </si>
  <si>
    <t>-687789115</t>
  </si>
  <si>
    <t>SO 000 - Vedlejší a ostatní náklady</t>
  </si>
  <si>
    <t xml:space="preserve">    VRN3 - Zařízení staveniště</t>
  </si>
  <si>
    <t xml:space="preserve">    VRN6 - Územní vlivy</t>
  </si>
  <si>
    <t xml:space="preserve">    VRN9 - Ostatní náklady</t>
  </si>
  <si>
    <t>011503000</t>
  </si>
  <si>
    <t>Stavební průzkum bez rozlišení</t>
  </si>
  <si>
    <t>754123932</t>
  </si>
  <si>
    <t>Poznámka k položce:_x000d_
vytyčení inženýrských sítí</t>
  </si>
  <si>
    <t>013244000</t>
  </si>
  <si>
    <t>Dokumentace pro provádění stavby</t>
  </si>
  <si>
    <t>-1057628458</t>
  </si>
  <si>
    <t>-486837383</t>
  </si>
  <si>
    <t xml:space="preserve">1" .....  dokumentace objektů 201, 431, 432, 461, 462, 463</t>
  </si>
  <si>
    <t>013274000</t>
  </si>
  <si>
    <t>Pasportizace objektu před započetím prací</t>
  </si>
  <si>
    <t>-1204316266</t>
  </si>
  <si>
    <t>3" ...... počet obytných objektů</t>
  </si>
  <si>
    <t>013284000</t>
  </si>
  <si>
    <t>Pasportizace objektu po provedení prací</t>
  </si>
  <si>
    <t>698439690</t>
  </si>
  <si>
    <t>VRN3</t>
  </si>
  <si>
    <t>Zařízení staveniště</t>
  </si>
  <si>
    <t>030003000R</t>
  </si>
  <si>
    <t>810590850</t>
  </si>
  <si>
    <t>Zařízení staveniště - komplet (vybudování, provoz a likvidace)</t>
  </si>
  <si>
    <t>034503000</t>
  </si>
  <si>
    <t>Informační tabule na staveništi</t>
  </si>
  <si>
    <t>-35300999</t>
  </si>
  <si>
    <t>041103000</t>
  </si>
  <si>
    <t>Autorský dozor projektanta</t>
  </si>
  <si>
    <t>-1027110283</t>
  </si>
  <si>
    <t>041203000</t>
  </si>
  <si>
    <t>Technický dozor investora</t>
  </si>
  <si>
    <t>842165206</t>
  </si>
  <si>
    <t>041403000</t>
  </si>
  <si>
    <t>Koordinátor BOZP na staveništi</t>
  </si>
  <si>
    <t>572022968</t>
  </si>
  <si>
    <t>2063130285</t>
  </si>
  <si>
    <t xml:space="preserve">" odborný dohled správců sítí při manipulaci </t>
  </si>
  <si>
    <t>2*5</t>
  </si>
  <si>
    <t>042503000</t>
  </si>
  <si>
    <t>Plán BOZP na staveništi</t>
  </si>
  <si>
    <t>-2007254579</t>
  </si>
  <si>
    <t>043154000</t>
  </si>
  <si>
    <t>Zkoušky hutnicí</t>
  </si>
  <si>
    <t>1927355735</t>
  </si>
  <si>
    <t>043194000</t>
  </si>
  <si>
    <t>Ostatní zkoušky</t>
  </si>
  <si>
    <t>-1937452588</t>
  </si>
  <si>
    <t>Ostatní zkoušky
 - zkoušení konstrukcí
 - zkoušení materiálů</t>
  </si>
  <si>
    <t>VRN6</t>
  </si>
  <si>
    <t>Územní vlivy</t>
  </si>
  <si>
    <t>063503000</t>
  </si>
  <si>
    <t>Práce ve stísněném prostoru</t>
  </si>
  <si>
    <t>-992438099</t>
  </si>
  <si>
    <t>VRN9</t>
  </si>
  <si>
    <t>Ostatní náklady</t>
  </si>
  <si>
    <t>091002000</t>
  </si>
  <si>
    <t>Ostatní náklady související s objektem</t>
  </si>
  <si>
    <t>1208642966</t>
  </si>
  <si>
    <t>" ruční přizvedávání a spouštění inž. sítí (cca 10 lidí stavby / 1 síť )</t>
  </si>
  <si>
    <t>091003000</t>
  </si>
  <si>
    <t>Ostatní náklady bez rozlišení</t>
  </si>
  <si>
    <t>CS ÚRS 2020 02</t>
  </si>
  <si>
    <t>1167126578</t>
  </si>
  <si>
    <t>Ostatní náklady bez rozlišení
 - práce malého rozsahu položkami nepostižené
 - ztížené podmínky vyvolané protihlukovými opatřeními</t>
  </si>
  <si>
    <t>SO 201 - Most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</si>
  <si>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</si>
  <si>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</si>
  <si>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</si>
  <si>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</si>
  <si>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62 - Úprava povrchů vnějších</t>
  </si>
  <si>
    <t xml:space="preserve">    8 - Trubní vedení</t>
  </si>
  <si>
    <t xml:space="preserve">    998 - Přesun hmot</t>
  </si>
  <si>
    <t>PSV - Práce a dodávky PSV</t>
  </si>
  <si>
    <t xml:space="preserve">    711 - Izolace proti vodě, vlhkosti a plynům</t>
  </si>
  <si>
    <t>113106121</t>
  </si>
  <si>
    <t>Rozebrání dlažeb z betonových nebo kamenných dlaždic komunikací pro pěší ručně</t>
  </si>
  <si>
    <t>381065339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</si>
  <si>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</si>
  <si>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1,0*6,7" ..... skladba chodníku - dlažba z velkých betonových dlaždic</t>
  </si>
  <si>
    <t>113106131</t>
  </si>
  <si>
    <t>Rozebrání dlažeb z mozaiky komunikací pro pěší strojně pl do 50 m2</t>
  </si>
  <si>
    <t>-1814956554</t>
  </si>
  <si>
    <t>Rozebrání dlažeb komunikací pro pěší s přemístěním hmot na skládku na vzdálenost do 3 m nebo s naložením na dopravní prostředek s ložem z kameniva nebo živice a s jakoukoliv výplní spár strojně plochy jednotlivě do 50 m2 z mozaiky</t>
  </si>
  <si>
    <t>77,618+3,5*9,2+6,2*3,7+2,7*4,8" ..... skladba chodníku - dlažba z lámaného kamene</t>
  </si>
  <si>
    <t>113106183</t>
  </si>
  <si>
    <t>Rozebrání dlažeb vozovek z velkých kostek s ložem z kameniva strojně pl do 50 m2</t>
  </si>
  <si>
    <t>-410362372</t>
  </si>
  <si>
    <t>Rozebrání dlažeb a dílců vozovek a ploch s přemístěním hmot na skládku na vzdálenost do 3 m nebo s naložením na dopravní prostředek, s jakoukoliv výplní spár strojně plochy jednotlivě do 50 m2 z velkých kostek s ložem z kameniva</t>
  </si>
  <si>
    <t>3,65*3,1+5,0*4,5" ..... Skladba chodníku - dlažba ze žulových kostek (kočičí hlavy)</t>
  </si>
  <si>
    <t>113107041</t>
  </si>
  <si>
    <t>Odstranění podkladu živičných tl 50 mm při překopech ručně</t>
  </si>
  <si>
    <t>1480051729</t>
  </si>
  <si>
    <t>Odstranění podkladů nebo krytů při překopech inženýrských sítí s přemístěním hmot na skládku ve vzdálenosti do 3 m nebo s naložením na dopravní prostředek ručně živičných, o tl. vrstvy do 50 mm</t>
  </si>
  <si>
    <t>28,173*0,05" ..... plocha obrusné vrstvy x % plochy (odhad)</t>
  </si>
  <si>
    <t>13,947*0,05" ..... plocha obrusné vrstvy x % plochy (odhad)</t>
  </si>
  <si>
    <t>113107042</t>
  </si>
  <si>
    <t>Odstranění podkladu živičných tl 100 mm při překopech ručně</t>
  </si>
  <si>
    <t>-2089355975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</si>
  <si>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</si>
  <si>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107,685*0,05" ..... plocha obrusné vrstvy x % plochy (odhad)</t>
  </si>
  <si>
    <t>139,690*0,05" ..... plocha obrusné vrstvy x % plochy (odhad)</t>
  </si>
  <si>
    <t>113107043</t>
  </si>
  <si>
    <t>Odstranění podkladu živičných tl 150 mm při překopech ručně</t>
  </si>
  <si>
    <t>-1386442911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</si>
  <si>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</si>
  <si>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17,364*0,05" ..... plocha obrusné vrstvy x % plochy (odhad)</t>
  </si>
  <si>
    <t>15,362*0,05" ..... plocha obrusné vrstvy x % plochy (odhad)</t>
  </si>
  <si>
    <t>113107162</t>
  </si>
  <si>
    <t>Odstranění podkladu z kameniva drceného tl 200 mm strojně pl přes 50 do 200 m2</t>
  </si>
  <si>
    <t>-70991646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</si>
  <si>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</si>
  <si>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61,330+73,658" ..... skladba chodníku - litý asfalt</t>
  </si>
  <si>
    <t>113107181</t>
  </si>
  <si>
    <t>Odstranění podkladu živičného tl 50 mm strojně pl přes 50 do 200 m2</t>
  </si>
  <si>
    <t>-2044509870</t>
  </si>
  <si>
    <t>Odstranění podkladů nebo krytů strojně plochy jednotlivě přes 50 m2 do 200 m2 s přemístěním hmot na skládku na vzdálenost do 20 m nebo s naložením na dopravní prostředek živičných, o tl. vrstvy do 50 mm</t>
  </si>
  <si>
    <t>4,0*(0,725+6,0+0,736)" ..... litý asfalt (chodník) na mostě, vrstva tl. 40 mm</t>
  </si>
  <si>
    <t>113107322</t>
  </si>
  <si>
    <t>Odstranění podkladu z kameniva drceného tl 200 mm strojně pl do 50 m2</t>
  </si>
  <si>
    <t>688308389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</si>
  <si>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</si>
  <si>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113107323</t>
  </si>
  <si>
    <t>Odstranění podkladu z kameniva drceného tl 300 mm strojně pl do 50 m2</t>
  </si>
  <si>
    <t>-472578067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</si>
  <si>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</si>
  <si>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113154121</t>
  </si>
  <si>
    <t>Frézování živičného krytu tl 30 mm pruh š 1 m pl do 500 m2 bez překážek v trase</t>
  </si>
  <si>
    <t>1193127770</t>
  </si>
  <si>
    <t>Frézování živičného podkladu nebo krytu s naložením na dopravní prostředek plochy do 500 m2 bez překážek v trase pruhu šířky přes 0,5 m do 1 m, tloušťky vrstvy do 30 mm</t>
  </si>
  <si>
    <t>120,0" ..... most - krycí vrstva izolace LA 30 mm (položka č.6 na výkresu řezu - stávající stav)</t>
  </si>
  <si>
    <t>(107,685+17,364)*0,95" ..... část vrstvy ACL</t>
  </si>
  <si>
    <t>(139,690+15,362)*0,95" ..... část vrstvy ACL</t>
  </si>
  <si>
    <t>(17,364+15,362)*0,95" ..... část vrstvy ACP</t>
  </si>
  <si>
    <t>" koeficient 0,95 stanovuje část plochy pro frézování (stanoveno odhadem); zbylých 5% viz položky č.113107041, 113107042 a 113107043</t>
  </si>
  <si>
    <t xml:space="preserve">" Veškerý odstraněný materiál bude nabídnut zhotoviteli k odprodeji (viz PD část E.8 PROJEKT NAKLÁDÁNÍ S ODPADY kapitola 4.1. Obecné odstavec 1). </t>
  </si>
  <si>
    <t>113154122</t>
  </si>
  <si>
    <t>Frézování živičného krytu tl 40 mm pruh š 1 m pl do 500 m2 bez překážek v trase</t>
  </si>
  <si>
    <t>1184979336</t>
  </si>
  <si>
    <t>Frézování živičného podkladu nebo krytu s naložením na dopravní prostředek plochy do 500 m2 bez překážek v trase pruhu šířky přes 0,5 m do 1 m, tloušťky vrstvy 40 mm</t>
  </si>
  <si>
    <t>(28,173+107,685+17,364)*0,95" ..... obrusná vrstva</t>
  </si>
  <si>
    <t>120,0*0,95" ..... obrusná vrstva</t>
  </si>
  <si>
    <t>(13,947+139,690+15,362)*0,95" ..... obrusná vrstva</t>
  </si>
  <si>
    <t>113154123</t>
  </si>
  <si>
    <t>Frézování živičného krytu tl 50 mm pruh š 1 m pl do 500 m2 bez překážek v trase</t>
  </si>
  <si>
    <t>-804032235</t>
  </si>
  <si>
    <t>Frézování živičného podkladu nebo krytu s naložením na dopravní prostředek plochy do 500 m2 bez překážek v trase pruhu šířky přes 0,5 m do 1 m, tloušťky vrstvy 50 mm</t>
  </si>
  <si>
    <t>63,562" ..... vozovka na mostě - vrstva ABH 50</t>
  </si>
  <si>
    <t>63,562" ..... vozovka na mostě - vrstva ABS 50</t>
  </si>
  <si>
    <t>113201112</t>
  </si>
  <si>
    <t>Vytrhání obrub silničních ležatých</t>
  </si>
  <si>
    <t>506993128</t>
  </si>
  <si>
    <t>Vytrhání obrub s vybouráním lože, s přemístěním hmot na skládku na vzdálenost do 3 m nebo s naložením na dopravní prostředek silničních ležatých</t>
  </si>
  <si>
    <t>Poznámka k položce:_x000d_
obruby - vybourání</t>
  </si>
  <si>
    <t>1,830+2,00+1,85+1,85" ..... mimo most</t>
  </si>
  <si>
    <t>7,63+7,45" ..... na mostě</t>
  </si>
  <si>
    <t>4*1,0" ..... rezerva pro napojení</t>
  </si>
  <si>
    <t>115101202</t>
  </si>
  <si>
    <t>Čerpání vody na dopravní výšku do 10 m průměrný přítok do 1000 l/min</t>
  </si>
  <si>
    <t>-870660940</t>
  </si>
  <si>
    <t>Čerpání vody na dopravní výšku do 10 m s uvažovaným průměrným přítokem přes 500 do 1 000 l/min</t>
  </si>
  <si>
    <t>2*14*24" ..... 2 lokality (opěry) pod dobu 14 dní</t>
  </si>
  <si>
    <t>115101301</t>
  </si>
  <si>
    <t>Pohotovost čerpací soupravy pro dopravní výšku do 10 m přítok do 500 l/min</t>
  </si>
  <si>
    <t>den</t>
  </si>
  <si>
    <t>-576592426</t>
  </si>
  <si>
    <t>Pohotovost záložní čerpací soupravy pro dopravní výšku do 10 m s uvažovaným průměrným přítokem do 500 l/min</t>
  </si>
  <si>
    <t>Poznámka k položce:_x000d_
čerpací jímka ve výkopu</t>
  </si>
  <si>
    <t>2*30" ..... čerpací jímky (komunikace)</t>
  </si>
  <si>
    <t>124000R</t>
  </si>
  <si>
    <t>příplatek za ruční práci ve stísněném prostoru</t>
  </si>
  <si>
    <t>-888041686</t>
  </si>
  <si>
    <t>0,461*30,0*0,8" ..... odstranění hrázky č.1 v potoce; 80% z celkového objemu (odhad)</t>
  </si>
  <si>
    <t>0,446*30,0*0,8" ..... odstranění hrázky č.2 v potoce; 80% z celkového objemu (odhad)</t>
  </si>
  <si>
    <t>140,0*0,200" ..... vyčištění koryta potoku od nánosu v předp. tl. 200 mm; 55% z celkového objemu (odhad)</t>
  </si>
  <si>
    <t>0,0" ..... výkop pro balvanitou rovnaninu; mimo most</t>
  </si>
  <si>
    <t>3,0*15,245" ..... výkop pro kamenitou dlažbu v betonovém loži (koryto pod mostem); 100% z celkového objemu (odhad)</t>
  </si>
  <si>
    <t>7,0*0,5*0,9*2" ..... výkop pro betonové prahy v korytě potoka ; 100% z celkového objemu (odhad)</t>
  </si>
  <si>
    <t>124153100</t>
  </si>
  <si>
    <t>Vykopávky pro koryta vodotečí v hornině třídy těžitelnosti I, skupiny 1 a 2 objem do 100 m3 strojně</t>
  </si>
  <si>
    <t>1463041798</t>
  </si>
  <si>
    <t>Vykopávky pro koryta vodotečí strojně v hornině třídy těžitelnosti I skupiny 1 a 2 do 100 m3</t>
  </si>
  <si>
    <t>0,461*30,0" ..... odstranění hrázky č.1 v potoce</t>
  </si>
  <si>
    <t>0,446*30,0" ..... odstranění hrázky č.2 v potoce</t>
  </si>
  <si>
    <t>140,0*0,200" ..... vyčištění koryta potoku od nánosu v předp. tl. 200 mm (100%)</t>
  </si>
  <si>
    <t>(25,0+17,0)*0,600*0,7" ..... výkop pro balvanitou rovnaninu (70%)</t>
  </si>
  <si>
    <t>3,0*15,245*0,7" ..... výkop pro kamenitou dlažbu v betonovém loži (koryto pod mostem) (70%)</t>
  </si>
  <si>
    <t>7,0*0,5*0,9*2*0,7" ..... výkop pro betonové prahy v korytě potoka (70%)</t>
  </si>
  <si>
    <t>124153109</t>
  </si>
  <si>
    <t>Příplatek k vykopávkám pro koryta vodotečí v hornině třídy těžitelnosti I, skupiny 1 a 2 v tekoucí vodě při LTM</t>
  </si>
  <si>
    <t>-2113357672</t>
  </si>
  <si>
    <t>Vykopávky pro koryta vodotečí strojně Příplatek k cenám za vykopávky pro koryta vodotečí v tekoucí vodě při LTM v hornině třídy těžitelnosti I skupiny 1 a 2</t>
  </si>
  <si>
    <t>124353100</t>
  </si>
  <si>
    <t>Vykopávky pro koryta vodotečí v hornině třídy těžitelnosti II, skupiny 4 objem do 100 m3 strojně</t>
  </si>
  <si>
    <t>854651396</t>
  </si>
  <si>
    <t>Vykopávky pro koryta vodotečí strojně v hornině třídy těžitelnosti II skupiny 4 do 100 m3</t>
  </si>
  <si>
    <t>(25,0+17,0)*0,600*0,2" ..... výkop pro balvanitou rovnaninu (20%)</t>
  </si>
  <si>
    <t>3,0*15,245*0,2" ..... výkop pro kamenitou dlažbu v betonovém loži (koryto pod mostem) (20%)</t>
  </si>
  <si>
    <t>7,0*0,5*0,9*2*0,2" ..... výkop pro betonové prahy v korytě potoka (20%)</t>
  </si>
  <si>
    <t>124553100</t>
  </si>
  <si>
    <t>Vykopávky pro koryta vodotečí v hornině třídy těžitelnosti III, skupiny 6 objem do 100 m3 strojně</t>
  </si>
  <si>
    <t>532963744</t>
  </si>
  <si>
    <t>Vykopávky pro koryta vodotečí strojně v hornině třídy těžitelnosti III skupiny 6 do 100 m3</t>
  </si>
  <si>
    <t>(25,0+17,0)*0,600*0,1" ..... výkop pro balvanitou rovnaninu (10%)</t>
  </si>
  <si>
    <t>3,0*15,245*0,1" ..... výkop pro kamenitou dlažbu v betonovém loži (koryto pod mostem) (10%)</t>
  </si>
  <si>
    <t>7,0*0,5*0,9*2*0,1" ..... výkop pro betonové prahy v korytě potoka (10%)</t>
  </si>
  <si>
    <t>131151100</t>
  </si>
  <si>
    <t>Hloubení jam nezapažených v hornině třídy těžitelnosti I, skupiny 1 a 2 objem do 20 m3 strojně</t>
  </si>
  <si>
    <t>-325949575</t>
  </si>
  <si>
    <t>Hloubení nezapažených jam a zářezů strojně s urovnáním dna do předepsaného profilu a spádu v hornině třídy těžitelnosti I skupiny 1 a 2 do 20 m3</t>
  </si>
  <si>
    <t>17,087*0,49+24,588*0,57" ..... výkop v komunikaci pro mezerovitý beton</t>
  </si>
  <si>
    <t>21,627*0,5+34,717*0,5" ..... výkop v komunikaci - původní vrstvy pod komunikací (odhad tl.420 mm)</t>
  </si>
  <si>
    <t>2*1,0*1,0*0,7" ..... výkop v komunikaci pro čerpací jímky</t>
  </si>
  <si>
    <t>162651112</t>
  </si>
  <si>
    <t>Vodorovné přemístění do 5000 m výkopku/sypaniny z horniny třídy těžitelnosti I, skupiny 1 až 3</t>
  </si>
  <si>
    <t>1771556961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</si>
  <si>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</si>
  <si>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21,627*0,2+34,717*0,2" ..... viz položka č.131151100</t>
  </si>
  <si>
    <t>134,988+6,7+179,533" ..... odvoz na skládku nebezpečného odpadu na vzdálenost 5 km</t>
  </si>
  <si>
    <t>"materiál viz položky č. 113107162, 113107322, 113107323 (podkladní vrstvy komunikace)</t>
  </si>
  <si>
    <t>162751117</t>
  </si>
  <si>
    <t>Vodorovné přemístění do 10000 m výkopku/sypaniny z horniny třídy těžitelnosti I, skupiny 1 až 3</t>
  </si>
  <si>
    <t>-1298379023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</si>
  <si>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</si>
  <si>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17,087*0,49+24,588*0,57+21,627*0,3+34,717*0,3" ..... viz položka č.131151100</t>
  </si>
  <si>
    <t>-1928930076</t>
  </si>
  <si>
    <t>"odpad z očisty vybourané dlažby a obrubníků; množství voleno odhadem - 10%; měrná hmotnost cca 2,5 t/m3</t>
  </si>
  <si>
    <t>" naložení viz položka č.167111101</t>
  </si>
  <si>
    <t>(1,709+40,947+14,101+7,717)/2,5*0,1</t>
  </si>
  <si>
    <t>162751137</t>
  </si>
  <si>
    <t>Vodorovné přemístění do 10000 m výkopku/sypaniny z horniny třídy těžitelnosti II, skupiny 4 a 5</t>
  </si>
  <si>
    <t>-1292516576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</si>
  <si>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</si>
  <si>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162751157</t>
  </si>
  <si>
    <t>Vodorovné přemístění do 10000 m výkopku/sypaniny z horniny třídy těžitelnosti III, skupiny 6 a 7</t>
  </si>
  <si>
    <t>-117837662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</si>
  <si>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</si>
  <si>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167111101</t>
  </si>
  <si>
    <t>Nakládání výkopku z hornin třídy těžitelnosti I, skupiny 1 až 3 ručně</t>
  </si>
  <si>
    <t>892253507</t>
  </si>
  <si>
    <t>Nakládání, skládání a překládání neulehlého výkopku nebo sypaniny ručně nakládání, z hornin třídy těžitelnosti I, skupiny 1 až 3</t>
  </si>
  <si>
    <t>"naložení odpadu z očisty vybourané dlažby a obrubníků; množství voleno odhadem - 10%; měrná hmotnost cca 2,5 t/m3</t>
  </si>
  <si>
    <t>-1911829829</t>
  </si>
  <si>
    <t>(109,275+15,447+7,724)*2,0" ..... objem viz pol.č. 124153100, 124353100, 124553100 (výkopy v korytě vodoteče)</t>
  </si>
  <si>
    <t>(17,087*0,49+24,588*0,57+21,627*0,3+34,717*0,3)*2,0" ..... objem viz pol. č. 131151100 (výkopy v komunikaci u mostu)</t>
  </si>
  <si>
    <t>(1,709+40,947+14,101+7,717)*0,1" ..... odpad z očisty vybourané dlažby a obrubníků (10% z celkové tonáže suti)</t>
  </si>
  <si>
    <t>171201223</t>
  </si>
  <si>
    <t>Poplatek za uložení na skládce (skládkovné) zeminy a kamení obsahující nebezpečné látky kód odpadu 17 05 03</t>
  </si>
  <si>
    <t>1117957303</t>
  </si>
  <si>
    <t>Poplatek za uložení stavebního odpadu na skládce (skládkovné) zeminy a kamení s obsahem nebezpečných látek zatříděného do Katalogu odpadů pod kódem 17 05 03</t>
  </si>
  <si>
    <t>(21,627*0,2+34,717*0,2)*2,0" ..... objem viz pol. č. 131151100 (výkopy v komunikaci u mostu)</t>
  </si>
  <si>
    <t>1,943+78,995+39,147" ..... dosazeno v tunách - suť; podkladní vrstvy komunikací; pol. č. 113107162, 113107322, 113107323</t>
  </si>
  <si>
    <t>174111101</t>
  </si>
  <si>
    <t>Zásyp jam, šachet rýh nebo kolem objektů sypaninou se zhutněním ručně</t>
  </si>
  <si>
    <t>-356983928</t>
  </si>
  <si>
    <t>Zásyp sypaninou z jakékoliv horniny ručně s uložením výkopku ve vrstvách se zhutněním jam, šachet, rýh nebo kolem objektů v těchto vykopávkách</t>
  </si>
  <si>
    <t>2*1,0*1,0*0,2" ..... zásyp s obsypem dočasných čerpacích jímek; odhad množství</t>
  </si>
  <si>
    <t>175111101</t>
  </si>
  <si>
    <t>Obsypání potrubí ručně sypaninou bez prohození, uloženou do 3 m</t>
  </si>
  <si>
    <t>304928444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</si>
  <si>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</si>
  <si>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58331200</t>
  </si>
  <si>
    <t>štěrkopísek netříděný zásypový</t>
  </si>
  <si>
    <t>1416533903</t>
  </si>
  <si>
    <t>0,4*2 'Přepočtené koeficientem množství</t>
  </si>
  <si>
    <t>177000R1</t>
  </si>
  <si>
    <t>vytvoření hrázky pro převedení potoka</t>
  </si>
  <si>
    <t>1449372650</t>
  </si>
  <si>
    <t>vytvoření hrázky pro převedení potoka
z nakupovaných materiálů
včetně příplatku za práci ve stísněném prostředí
včetně příplatku za práci v korytě potoka (ve vodě)</t>
  </si>
  <si>
    <t>0,461*30,0</t>
  </si>
  <si>
    <t>177000R2</t>
  </si>
  <si>
    <t>334596148</t>
  </si>
  <si>
    <t>vytvoření hrázky pro převedení potoka
z nakupovaných materiálů
včetně příplatku za práci ve stísněném prostředí</t>
  </si>
  <si>
    <t>0,446*30,0</t>
  </si>
  <si>
    <t>Zakládání</t>
  </si>
  <si>
    <t>273321118</t>
  </si>
  <si>
    <t>Základové desky mostních konstrukcí ze ŽB C 30/37</t>
  </si>
  <si>
    <t>1056606157</t>
  </si>
  <si>
    <t>Základové konstrukce z betonu železového desky ve výkopu nebo na hlavách pilot C 30/37</t>
  </si>
  <si>
    <t>2*0,385*15,245" ..... ochranný betonový práh</t>
  </si>
  <si>
    <t>273321191</t>
  </si>
  <si>
    <t>Příplatek k základovým deskám mostních konstrukcí ze ŽB za betonáž malého rozsahudo 25 m3</t>
  </si>
  <si>
    <t>625177224</t>
  </si>
  <si>
    <t>Základové konstrukce z betonu železového Příplatek k cenám za betonáž malého rozsahu do 25 m3</t>
  </si>
  <si>
    <t>274354111</t>
  </si>
  <si>
    <t>Bednění základových pasů - zřízení</t>
  </si>
  <si>
    <t>-182031777</t>
  </si>
  <si>
    <t>Bednění základových konstrukcí pasů, prahů, věnců a ostruh zřízení</t>
  </si>
  <si>
    <t xml:space="preserve">4*0,385+2*1,1*15,245"   ochranný betonový práh</t>
  </si>
  <si>
    <t>274354211</t>
  </si>
  <si>
    <t>Bednění základových pasů - odstranění</t>
  </si>
  <si>
    <t>683193960</t>
  </si>
  <si>
    <t>Bednění základových konstrukcí pasů, prahů, věnců a ostruh odstranění bednění</t>
  </si>
  <si>
    <t>274361116</t>
  </si>
  <si>
    <t>Výztuž základových pasů, prahů, věnců a ostruh z betonářské oceli 10 505</t>
  </si>
  <si>
    <t>-278838173</t>
  </si>
  <si>
    <t>Výztuž základových konstrukcí pasů, prahů, věnců a ostruh z betonářské oceli 10 505 (R) nebo BSt 500</t>
  </si>
  <si>
    <t>2*0,385*15,245*0,150</t>
  </si>
  <si>
    <t>Svislé a kompletní konstrukce</t>
  </si>
  <si>
    <t>281451R</t>
  </si>
  <si>
    <t>injektování nízkotlaké z cementové malty na povrchu</t>
  </si>
  <si>
    <t>-1987698508</t>
  </si>
  <si>
    <t>injektování nízkotlaké z cementové malty na povrchu
viz TZ kapitola 4.1.4. Spodní stavba"
včetně vytvoření spáry pod NK</t>
  </si>
  <si>
    <t>2*15,245*0,15*0,05" ..... injektáž spáry mezi NK a dobetonávkou opěr</t>
  </si>
  <si>
    <t>317171126</t>
  </si>
  <si>
    <t>Kotvení monolitického betonu římsy do mostovky kotvou do vývrtu</t>
  </si>
  <si>
    <t>-672293953</t>
  </si>
  <si>
    <t>Poznámka k položce:_x000d_
technická specifikace + poznámky viz příloha PD č.13 "Detaily" poř. číslo 4 "Kotva římsy"</t>
  </si>
  <si>
    <t>2*2*8" ..... viz příloha č.13 DETAILY příloha č.4 Kotva římsy</t>
  </si>
  <si>
    <t>317001R</t>
  </si>
  <si>
    <t>kotva římsy - dodávka materiálu</t>
  </si>
  <si>
    <t>-1363381756</t>
  </si>
  <si>
    <t>334323118</t>
  </si>
  <si>
    <t>Mostní opěry a úložné prahy ze ŽB C 30/37</t>
  </si>
  <si>
    <t>-527092326</t>
  </si>
  <si>
    <t>Mostní opěry a úložné prahy z betonu železového C 30/37</t>
  </si>
  <si>
    <t>15,245*0,15*(1,472+1,395-2*0,05)" ..... přibetonování předního líce opěr - samozhutnitelný beton C30/37 XF4/XD3/XC4</t>
  </si>
  <si>
    <t>334323191</t>
  </si>
  <si>
    <t>Příplatek k mostním opěrám a úložným prahům ze ŽB za betonáž malého rozsahu do 25 m3</t>
  </si>
  <si>
    <t>192545073</t>
  </si>
  <si>
    <t>Mostní opěry a úložné prahy z betonu Příplatek k cenám za betonáž malého rozsahu do 25 m3</t>
  </si>
  <si>
    <t>15,245*0,15*(1,472+1,395)" ..... přibetonování předního líce opěr - samozhutnitelný beton C30/37 XF4/XD3/XC4</t>
  </si>
  <si>
    <t>334351112</t>
  </si>
  <si>
    <t>Bednění systémové mostních opěr a úložných prahů z překližek pro ŽB - zřízení</t>
  </si>
  <si>
    <t>-1202456267</t>
  </si>
  <si>
    <t>Bednění mostních opěr a úložných prahů ze systémového bednění zřízení z překližek, pro železobeton</t>
  </si>
  <si>
    <t>15,245*(1,472+1,395)+0,15*(1,472+1,395)" ..... přibetonování předního líce opěr</t>
  </si>
  <si>
    <t>47</t>
  </si>
  <si>
    <t>334351211</t>
  </si>
  <si>
    <t>Bednění systémové mostních opěr a úložných prahů z překližek - odstranění</t>
  </si>
  <si>
    <t>894037871</t>
  </si>
  <si>
    <t>Bednění mostních opěr a úložných prahů ze systémového bednění odstranění z překližek</t>
  </si>
  <si>
    <t>48</t>
  </si>
  <si>
    <t>334361412</t>
  </si>
  <si>
    <t>Výztuž opěr, prahů, křídel, pilířů, sloupů ze svařovaných sítí do 6 kg/m2</t>
  </si>
  <si>
    <t>-94657937</t>
  </si>
  <si>
    <t>Výztuž betonářská mostních konstrukcí opěr, úložných prahů, křídel, závěrných zídek, bloků ložisek, pilířů a sloupů ze svařovaných sítí do 6 kg/m2</t>
  </si>
  <si>
    <t>15,245*(1,472+1,395)*1,2*7,9/1000" ..... přibetonování předního líce opěr - síť KARI 100/100/8</t>
  </si>
  <si>
    <t>49</t>
  </si>
  <si>
    <t>348171000R1</t>
  </si>
  <si>
    <t>osazení mostního ocelového zábradlí</t>
  </si>
  <si>
    <t>226098531</t>
  </si>
  <si>
    <t>osazení mostního ocelového zábradlí
včetně kotvení dodatečně vrtanými vlepovanými kotvami, podlití sloupků podle VL4
včetně kompletní dodávky kotvícího materiálu 
viz TZ kapitola 4.2.6. Zábradlí</t>
  </si>
  <si>
    <t>10,832+12,958</t>
  </si>
  <si>
    <t>50</t>
  </si>
  <si>
    <t>553915R1</t>
  </si>
  <si>
    <t>mostní ocelové zábradlí včetně povrchové úpravy</t>
  </si>
  <si>
    <t>1945474097</t>
  </si>
  <si>
    <t>mostní ocelové zábradlí včetně povrchové úpravy
dodávka ocelového zábradlí se svislou výplní z otevřených válcovaných profilů
včetně požadované kompletní povrchové úpravy
viz TZ kapitola 4.2.6. Zábradlí</t>
  </si>
  <si>
    <t>51</t>
  </si>
  <si>
    <t>348321118</t>
  </si>
  <si>
    <t>Zábradelní římsy a nosníky a svodidlové římsy ze ŽB C 30/37</t>
  </si>
  <si>
    <t>-1753795686</t>
  </si>
  <si>
    <t>Zábradelní římsy a nosníky, svodidlové římsy ze železobetonu C 30/37</t>
  </si>
  <si>
    <t>20,907"m2"*0,350"m"</t>
  </si>
  <si>
    <t>37,857"m2"*0,350"m"</t>
  </si>
  <si>
    <t>52</t>
  </si>
  <si>
    <t>348321191</t>
  </si>
  <si>
    <t>Příplatek k zábradelním římsám ze ŽB za betonáž malého rozsahu do 25 m3</t>
  </si>
  <si>
    <t>-605219617</t>
  </si>
  <si>
    <t>Zábradelní římsy a nosníky, svodidlové římsy ze železobetonu Příplatek k ceně za betonáž malého rozsahu do 25 m3</t>
  </si>
  <si>
    <t>348351111</t>
  </si>
  <si>
    <t>Bednění římsového zábradlí a svodidla - zřízení</t>
  </si>
  <si>
    <t>-1945512063</t>
  </si>
  <si>
    <t>Bednění zábradlí a svodidla, zábradelního nosníku zřízení římsového zábradlí a svodidla</t>
  </si>
  <si>
    <t>(12,00+13,027)*(0,550+0,200)</t>
  </si>
  <si>
    <t>(12,0+7,5)*0,300</t>
  </si>
  <si>
    <t>(4,0+6,2)*0,3</t>
  </si>
  <si>
    <t>54</t>
  </si>
  <si>
    <t>348351311</t>
  </si>
  <si>
    <t>Bednění římsového zábradlí a svodidla - odstranění</t>
  </si>
  <si>
    <t>-1452888826</t>
  </si>
  <si>
    <t>Bednění zábradlí a svodidla, zábradelního nosníku odstranění římsového zábradlí a svodidla</t>
  </si>
  <si>
    <t>55</t>
  </si>
  <si>
    <t>348361416</t>
  </si>
  <si>
    <t>Výztuž zábradlí římsového a svodidla římsy z betonářské oceli 10 505</t>
  </si>
  <si>
    <t>1718153210</t>
  </si>
  <si>
    <t>Výztuž zábradlí římsového a svodidla římsy z betonářské oceli 10 505 (R) nebo BSt 500</t>
  </si>
  <si>
    <t>20,567"[m3]"*0,180"[t/m3]</t>
  </si>
  <si>
    <t>56</t>
  </si>
  <si>
    <t>388995211</t>
  </si>
  <si>
    <t>Chránička kabelů z trub HDPE v římse DN 80</t>
  </si>
  <si>
    <t>330417307</t>
  </si>
  <si>
    <t>Chránička kabelů v římse z trub HDPE do DN 80</t>
  </si>
  <si>
    <t>2,0+7,5+2,0" ..... chránička DN 0,050</t>
  </si>
  <si>
    <t>57</t>
  </si>
  <si>
    <t>388995212</t>
  </si>
  <si>
    <t>Chránička kabelů z trub HDPE v římse DN 110</t>
  </si>
  <si>
    <t>-1245860177</t>
  </si>
  <si>
    <t>Chránička kabelů v římse z trub HDPE přes DN 80 do DN 110</t>
  </si>
  <si>
    <t>(6+13)*(2,0+7,5+2,0)" ..... chránička DN 100 půlená</t>
  </si>
  <si>
    <t>Vodorovné konstrukce</t>
  </si>
  <si>
    <t>58</t>
  </si>
  <si>
    <t>421321138</t>
  </si>
  <si>
    <t>Mostní nosné konstrukce deskové spřahující ze ŽB C 30/37</t>
  </si>
  <si>
    <t>41981926</t>
  </si>
  <si>
    <t xml:space="preserve">Mostní železobetonové nosné konstrukce deskové nebo klenbové deskové spřahující, z betonu C 30/37 XF2/XD1/XC3
</t>
  </si>
  <si>
    <t xml:space="preserve">Poznámka k položce:_x000d_
viz TZ kapitola  4.1.5. "Nosná konstrukce"</t>
  </si>
  <si>
    <t>(0,101+0,098)*14,930" ..... dobetonávka za nosníky NK</t>
  </si>
  <si>
    <t>1,916*14,930" ..... vyrovnávací deska</t>
  </si>
  <si>
    <t>59</t>
  </si>
  <si>
    <t>421321192</t>
  </si>
  <si>
    <t>Příplatek k mostní železobetonové nosné konstrukci deskové nebo klenbové za betonáž malého rozsahu do 50 m3</t>
  </si>
  <si>
    <t>1433339296</t>
  </si>
  <si>
    <t>Mostní železobetonové nosné konstrukce deskové nebo klenbové Příplatek k cenám za betonáž malého rozsahu do 50 m3</t>
  </si>
  <si>
    <t>60</t>
  </si>
  <si>
    <t>421351131</t>
  </si>
  <si>
    <t>Bednění boční stěny konstrukcí mostů výšky do 350 mm - zřízení</t>
  </si>
  <si>
    <t>-564312502</t>
  </si>
  <si>
    <t>Bednění deskových konstrukcí mostů z betonu železového nebo předpjatého zřízení boční stěny výšky do 350 mm</t>
  </si>
  <si>
    <t>Poznámka k položce:_x000d_
bednění boků spřahující betonové desky</t>
  </si>
  <si>
    <t>(0,450+0,237)*14,930</t>
  </si>
  <si>
    <t>(0,450+0,320)*14,930</t>
  </si>
  <si>
    <t>(1,916+0,101+0,098)*2</t>
  </si>
  <si>
    <t>61</t>
  </si>
  <si>
    <t>421351231</t>
  </si>
  <si>
    <t>Bednění stěny boční konstrukcí mostů výšky do 350 mm - odstranění</t>
  </si>
  <si>
    <t>-246813967</t>
  </si>
  <si>
    <t>Bednění deskových konstrukcí mostů z betonu železového nebo předpjatého odstranění boční stěny výšky do 350 mm</t>
  </si>
  <si>
    <t>62</t>
  </si>
  <si>
    <t>421361236</t>
  </si>
  <si>
    <t>Výztuž ŽB spřahující desky z betonářské oceli 10 505</t>
  </si>
  <si>
    <t>178749148</t>
  </si>
  <si>
    <t>Výztuž deskových konstrukcí z betonářské oceli 10 505 (R) nebo BSt 500 spřahující desky</t>
  </si>
  <si>
    <t>(0,101+0,098)*14,930*0,200" ..... dobetonávka za nosníky NK</t>
  </si>
  <si>
    <t>1,916*14,930*0,200" ..... vyrovnávací deska</t>
  </si>
  <si>
    <t>" množství výztuže 0,200 [t/m3] odhadem</t>
  </si>
  <si>
    <t>63</t>
  </si>
  <si>
    <t>451315136</t>
  </si>
  <si>
    <t>Podkladní nebo výplňová vrstva z betonu C 20/25 tl do 200 mm</t>
  </si>
  <si>
    <t>-1478899643</t>
  </si>
  <si>
    <t>Podkladní a výplňové vrstvy z betonu prostého tloušťky do 200 mm, z betonu C 20/25</t>
  </si>
  <si>
    <t>Poznámka k položce:_x000d_
viz TZ kapitola 4.2.8. " Úpravy pod a kolem mostu"</t>
  </si>
  <si>
    <t>4,842*15,245" ..... podklad. vrstva pod kamennou dlažbou v korytě potoka pod mostem</t>
  </si>
  <si>
    <t>451477121</t>
  </si>
  <si>
    <t>Podkladní vrstva plastbetonová drenážní první vrstva tl 20 mm</t>
  </si>
  <si>
    <t>29150517</t>
  </si>
  <si>
    <t>Podkladní vrstva plastbetonová drenážní, tloušťky do 20 mm první vrstva</t>
  </si>
  <si>
    <t>1,120+1,140" ..... drenážní polymerní beton</t>
  </si>
  <si>
    <t>65</t>
  </si>
  <si>
    <t>451477122</t>
  </si>
  <si>
    <t>Podkladní vrstva plastbetonová drenážní každá další vrstva tl 20 mm</t>
  </si>
  <si>
    <t>337448969</t>
  </si>
  <si>
    <t>Podkladní vrstva plastbetonová drenážní, tloušťky do 20 mm každá další vrstva</t>
  </si>
  <si>
    <t>66</t>
  </si>
  <si>
    <t>462511112</t>
  </si>
  <si>
    <t>Zához prostoru z drenážního betonu</t>
  </si>
  <si>
    <t>-1316144309</t>
  </si>
  <si>
    <t>Zához prostoru z drenážního betonu</t>
  </si>
  <si>
    <t>Poznámka k položce:_x000d_
viz PD výkres č.7 "Podélný řez"</t>
  </si>
  <si>
    <t>0,489*14,5+0,589*17,0" ..... mezerovitý beton v přechodové oblasti</t>
  </si>
  <si>
    <t>67</t>
  </si>
  <si>
    <t>462512370</t>
  </si>
  <si>
    <t>Zához z lomového kamene s proštěrkováním z terénu hmotnost nad 200 do 500 kg</t>
  </si>
  <si>
    <t>-1159803394</t>
  </si>
  <si>
    <t>Zához z lomového kamene neupraveného záhozového s proštěrkováním z terénu, hmotnosti jednotlivých kamenů přes 200 do 500 kg</t>
  </si>
  <si>
    <t>Poznámka k položce:_x000d_
Balvanitá rovnanina _x000d_
viz TZ kapitola 4.2.8. "Úpravy pod a kolem mostu"</t>
  </si>
  <si>
    <t>(25,0+16,8)*0,6" ..... půdorysná plocha x tloušťka vrstvy</t>
  </si>
  <si>
    <t>68</t>
  </si>
  <si>
    <t>465513127</t>
  </si>
  <si>
    <t>Dlažba z lomového kamene na cementovou maltu s vyspárováním tl 200 mm</t>
  </si>
  <si>
    <t>1012236680</t>
  </si>
  <si>
    <t>Dlažba z lomového kamene lomařsky upraveného na cementovou maltu, s vyspárováním cementovou maltou, tl. kamene 200 mm</t>
  </si>
  <si>
    <t>4,842*15,245" ..... kamenná dlažba v korytě potoka pod mostem</t>
  </si>
  <si>
    <t>69</t>
  </si>
  <si>
    <t>467310001R</t>
  </si>
  <si>
    <t>Práh vodního koryta z prostého betonu C20/25 XF4</t>
  </si>
  <si>
    <t>1323193509</t>
  </si>
  <si>
    <t>Poznámka k položce:_x000d_
viz TZ kapitola 4.2.8. "Úpravy pod a kolem mostu"</t>
  </si>
  <si>
    <t>2*0,6*0,5*4,842</t>
  </si>
  <si>
    <t>70</t>
  </si>
  <si>
    <t>564811111</t>
  </si>
  <si>
    <t>Podklad ze štěrkodrtě ŠD tl 50 mm</t>
  </si>
  <si>
    <t>2112699213</t>
  </si>
  <si>
    <t>Podklad ze štěrkodrti ŠD s rozprostřením a zhutněním, po zhutnění tl. 50 mm</t>
  </si>
  <si>
    <t>3,65*3,1+5,0*4,5" ..... doplnění drti pod dlažbu na tl. 100 mm</t>
  </si>
  <si>
    <t xml:space="preserve">"viz TZ kapitola 4.2.13  Chodníky  skladba chodníku - dlažba ze žulových kostek (kočičí hlavy)</t>
  </si>
  <si>
    <t>71</t>
  </si>
  <si>
    <t>564851111</t>
  </si>
  <si>
    <t>Podklad ze štěrkodrtě ŠD tl 150 mm</t>
  </si>
  <si>
    <t>-603341850</t>
  </si>
  <si>
    <t>Podklad ze štěrkodrti ŠD s rozprostřením a zhutněním, po zhutnění tl. 150 mm</t>
  </si>
  <si>
    <t xml:space="preserve">1,0*6,7" ..... viz TZ kapitola 4.2.13.  Chodníky, skladba chodníku-dlažba z velkých betonových dlaždic</t>
  </si>
  <si>
    <t>72</t>
  </si>
  <si>
    <t>564851113</t>
  </si>
  <si>
    <t>Podklad ze štěrkodrtě ŠD tl 170 mm</t>
  </si>
  <si>
    <t>1430600652</t>
  </si>
  <si>
    <t>Podklad ze štěrkodrti ŠD s rozprostřením a zhutněním, po zhutnění tl. 170 mm</t>
  </si>
  <si>
    <t>Poznámka k položce:_x000d_
štěrkodrť třída A</t>
  </si>
  <si>
    <t xml:space="preserve">61,330+73,658+0,855*6,4+3,35*1,88+2,25*3,8" ..... plocha chodníku, viz TZ kapitola 4.2.13.  Chodníky;  (skladba s vrstvou - litý asfalt)</t>
  </si>
  <si>
    <t>73</t>
  </si>
  <si>
    <t>564861111</t>
  </si>
  <si>
    <t>Podklad ze štěrkodrtě ŠD tl 200 mm</t>
  </si>
  <si>
    <t>-824943853</t>
  </si>
  <si>
    <t>Podklad ze štěrkodrti ŠD s rozprostřením a zhutněním, po zhutnění tl. 200 mm</t>
  </si>
  <si>
    <t xml:space="preserve">47,833+3,5*9,2+6,2*3,7+2,7*4,8" .... viz TZ kapitola 4.2.13  Chodníky; skladba chodníku - dlažba z lámaného kamene-kostky tl. 60mm </t>
  </si>
  <si>
    <t xml:space="preserve">3,65*3,1+5,0*4,5" ..... dlažba velká (vjezdy); viz TZ kapitola 4.2.13  Chodníky  skladba chodníku - dlažba ze žulových kostek (kočičí hlavy)</t>
  </si>
  <si>
    <t>74</t>
  </si>
  <si>
    <t>564871111</t>
  </si>
  <si>
    <t>Podklad ze štěrkodrtě ŠD tl 250 mm</t>
  </si>
  <si>
    <t>314233388</t>
  </si>
  <si>
    <t>Podklad ze štěrkodrti ŠD s rozprostřením a zhutněním, po zhutnění tl. 250 mm</t>
  </si>
  <si>
    <t>Poznámka k položce:_x000d_
vozovka</t>
  </si>
  <si>
    <t xml:space="preserve">15,369+17,364" ..... plocha vozovky, viz TZ kapitola 4.2.1.  Vozovka a izolace ; Štěrkodrť, třída A  ŠD 0-32</t>
  </si>
  <si>
    <t>75</t>
  </si>
  <si>
    <t>565145101</t>
  </si>
  <si>
    <t>Asfaltový beton vrstva podkladní ACP 16 (obalované kamenivo OKS) tl 60 mm š do 1,5 m</t>
  </si>
  <si>
    <t>2055626890</t>
  </si>
  <si>
    <t>Asfaltový beton vrstva podkladní ACP 16 (obalované kamenivo střednězrnné - OKS) s rozprostřením a zhutněním v pruhu šířky do 1,5 m, po zhutnění tl. 60 mm</t>
  </si>
  <si>
    <t xml:space="preserve">15,369+17,364" ..... plocha vozovky, viz TZ kapitola 4.2.1.  Vozovka a izolace;   asf. beton pro podkl. vrstvy ACP 16S   tl. 60 mm</t>
  </si>
  <si>
    <t>76</t>
  </si>
  <si>
    <t>567122111</t>
  </si>
  <si>
    <t>Podklad ze směsi stmelené cementem SC C 8/10 (KSC I) tl 120 mm</t>
  </si>
  <si>
    <t>-761763320</t>
  </si>
  <si>
    <t>Podklad ze směsi stmelené cementem SC bez dilatačních spár, s rozprostřením a zhutněním SC C 8/10 (KSC I), po zhutnění tl. 120 mm</t>
  </si>
  <si>
    <t>Poznámka k položce:_x000d_
chodník</t>
  </si>
  <si>
    <t>77</t>
  </si>
  <si>
    <t>567132112</t>
  </si>
  <si>
    <t>Podklad ze směsi stmelené cementem SC C 8/10 (KSC I) tl 170 mm</t>
  </si>
  <si>
    <t>1883340789</t>
  </si>
  <si>
    <t>Podklad ze směsi stmelené cementem SC bez dilatačních spár, s rozprostřením a zhutněním SC C 8/10 (KSC I), po zhutnění tl. 170 mm</t>
  </si>
  <si>
    <t>Poznámka k položce:_x000d_
vozovka_x000d_
provedení včetně opatření proti vývoji reflexních trhlin do asfaltových vrstev_x000d_
viz TZ kapitola 4.2.1. "Vozovka a izolace"</t>
  </si>
  <si>
    <t xml:space="preserve">15,369+17,364" ..... plocha vozovky, viz TZ kapitola 4.2.1.  Vozovka a izolace</t>
  </si>
  <si>
    <t>78</t>
  </si>
  <si>
    <t>571902111</t>
  </si>
  <si>
    <t>Posyp krytu kamenivem drceným nebo těženým do 10 kg/m2</t>
  </si>
  <si>
    <t>-7513135</t>
  </si>
  <si>
    <t>Posyp podkladu nebo krytu s rozprostřením a zhutněním kamenivem drceným nebo těženým, v množství přes 5 do 10 kg/m2</t>
  </si>
  <si>
    <t xml:space="preserve">61,330+73,658" ..... plocha chodníku, viz TZ kapitola 4.2.13.  Chodníky</t>
  </si>
  <si>
    <t>79</t>
  </si>
  <si>
    <t>573191111</t>
  </si>
  <si>
    <t>Postřik infiltrační kationaktivní emulzí v množství 1 kg/m2</t>
  </si>
  <si>
    <t>-389830187</t>
  </si>
  <si>
    <t>Postřik infiltrační kationaktivní emulzí v množství 1,00 kg/m2</t>
  </si>
  <si>
    <t xml:space="preserve">15,369+17,364" ..... plocha vozovky, viz TZ kapitola 4.2.1.  Vozovka a izolace; postřik infiltrační emulsní  PI-EP   0,6kg/m2</t>
  </si>
  <si>
    <t>80</t>
  </si>
  <si>
    <t>573231107</t>
  </si>
  <si>
    <t>Postřik živičný spojovací ze silniční emulze v množství 0,40 kg/m2</t>
  </si>
  <si>
    <t>-1904023253</t>
  </si>
  <si>
    <t>Postřik spojovací PS bez posypu kamenivem ze silniční emulze, v množství 0,40 kg/m2</t>
  </si>
  <si>
    <t>63,562" ..... vozovka na mostě</t>
  </si>
  <si>
    <t>15,362+17,364" ..... plocha vozovky v plné konstr. výšce</t>
  </si>
  <si>
    <t>139,690+107,685" ..... plocha vozovky - napojení na stávající vozovku</t>
  </si>
  <si>
    <t>13,947+28,173" ..... plocha obrusné vrstvy u napojení na stávající vozovku</t>
  </si>
  <si>
    <t xml:space="preserve">" typy vozovek (částí) převzaty z PD výkres č.7  Podélný řez</t>
  </si>
  <si>
    <t>" plochy jednotlivých částí odměřeny digitálně</t>
  </si>
  <si>
    <t>81</t>
  </si>
  <si>
    <t>577134031</t>
  </si>
  <si>
    <t>Asfaltový beton vrstva obrusná ACO 11 (ABS) tř. I tl 40 mm š do 1,5 m z modifikovaného asfaltu</t>
  </si>
  <si>
    <t>73410783</t>
  </si>
  <si>
    <t>Asfaltový beton vrstva obrusná ACO 11 (ABS) s rozprostřením a se zhutněním z modifikovaného asfaltu v pruhu šířky do 1,5 m, po zhutnění tl. 40 mm</t>
  </si>
  <si>
    <t>82</t>
  </si>
  <si>
    <t>577145032</t>
  </si>
  <si>
    <t>Asfaltový beton vrstva ložní ACL 16 (ABVH) tl 50 mm š do 1,5 m z modifikovaného asfaltu</t>
  </si>
  <si>
    <t>-650468536</t>
  </si>
  <si>
    <t>Asfaltový beton vrstva ložní ACL 16 (ABH) s rozprostřením a zhutněním z modifikovaného asfaltu v pruhu šířky do 1,5 m, po zhutnění tl. 50 mm</t>
  </si>
  <si>
    <t>83</t>
  </si>
  <si>
    <t>577165032</t>
  </si>
  <si>
    <t>Asfaltový beton vrstva ložní ACL 16 (ABVH) tl 70 mm š do 1,5 m z modifikovaného asfaltu</t>
  </si>
  <si>
    <t>1641053507</t>
  </si>
  <si>
    <t>Asfaltový beton vrstva ložní ACL 16 (ABH) s rozprostřením a zhutněním z modifikovaného asfaltu v pruhu šířky do 1,5 m, po zhutnění tl. 70 mm</t>
  </si>
  <si>
    <t>0,0" ..... vozovka na mostě</t>
  </si>
  <si>
    <t>0,0" ..... plocha obrusné vrstvy u napojení na stávající vozovku</t>
  </si>
  <si>
    <t>84</t>
  </si>
  <si>
    <t>578143133</t>
  </si>
  <si>
    <t>Litý asfalt MA 11 (LAS) tl 40 mm š do 3 m z modifikovaného asfaltu</t>
  </si>
  <si>
    <t>-613124799</t>
  </si>
  <si>
    <t>Litý asfalt MA 11 (LAS) s rozprostřením z modifikovaného asfaltu v pruhu šířky do 3 m tl. 40 mm</t>
  </si>
  <si>
    <t xml:space="preserve">61,330+73,658+0,855*6,4+3,35*1,88+2,25*3,8" ..... plocha chodníku, viz TZ kapitola 4.2.13.  Chodníky  vrstva litý asfalt MA 11+ tl.40 mm; ČSN 6131-1</t>
  </si>
  <si>
    <t>85</t>
  </si>
  <si>
    <t>-21347169</t>
  </si>
  <si>
    <t>" plocha části vozovky odměřena digitálně</t>
  </si>
  <si>
    <t>86</t>
  </si>
  <si>
    <t>591111111</t>
  </si>
  <si>
    <t>Kladení dlažby z kostek velkých z kamene do lože z kameniva těženého tl 50 mm</t>
  </si>
  <si>
    <t>1145173601</t>
  </si>
  <si>
    <t>Kladení dlažby z kostek s provedením lože do tl. 50 mm, s vyplněním spár, s dvojím beraněním a se smetením přebytečného materiálu na krajnici velkých z kamene, do lože z kameniva těženého</t>
  </si>
  <si>
    <t>87</t>
  </si>
  <si>
    <t>58381008</t>
  </si>
  <si>
    <t>kostka dlažební žula velká 15/17</t>
  </si>
  <si>
    <t>-1779194130</t>
  </si>
  <si>
    <t>Poznámka k položce:_x000d_
15% plochy nové dlažby, zbytek stávající dlažba</t>
  </si>
  <si>
    <t>33,815*0,15 'Přepočtené koeficientem množství</t>
  </si>
  <si>
    <t>88</t>
  </si>
  <si>
    <t>591211111</t>
  </si>
  <si>
    <t>Kladení dlažby z kostek drobných z kamene do lože z kameniva těženého tl 50 mm</t>
  </si>
  <si>
    <t>1574293533</t>
  </si>
  <si>
    <t>Kladení dlažby z kostek s provedením lože do tl. 50 mm, s vyplněním spár, s dvojím beraněním a se smetením přebytečného materiálu na krajnici drobných z kamene, do lože z kameniva těženého</t>
  </si>
  <si>
    <t>89</t>
  </si>
  <si>
    <t>58381004</t>
  </si>
  <si>
    <t>kostka dlažební mozaika žula 4/6 tř 1</t>
  </si>
  <si>
    <t>983423069</t>
  </si>
  <si>
    <t>115,933*0,15 'Přepočtené koeficientem množství</t>
  </si>
  <si>
    <t>90</t>
  </si>
  <si>
    <t>596211110</t>
  </si>
  <si>
    <t>Kladení zámkové dlažby komunikací pro pěší tl 60 mm skupiny A pl do 50 m2</t>
  </si>
  <si>
    <t>-1663092186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</si>
  <si>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</si>
  <si>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0,8*(3,5+2,0)" ..... signální pás</t>
  </si>
  <si>
    <t>0,4*(8,0+25,0)" ..... varovný pás</t>
  </si>
  <si>
    <t>91</t>
  </si>
  <si>
    <t>59245221</t>
  </si>
  <si>
    <t>dlažba zámková tvaru I základní pro nevidomé 196x161x60mm přírodní</t>
  </si>
  <si>
    <t>1696001017</t>
  </si>
  <si>
    <t>17,6*1,03 'Přepočtené koeficientem množství</t>
  </si>
  <si>
    <t>92</t>
  </si>
  <si>
    <t>596811220</t>
  </si>
  <si>
    <t>Kladení betonové dlažby komunikací pro pěší do lože z kameniva vel do 0,25 m2 plochy do 50 m2</t>
  </si>
  <si>
    <t>-970451169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</si>
  <si>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</si>
  <si>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 xml:space="preserve">1,0*6,7" ..... chodník; viz TZ kapitola 4.2.13.  Chodníky; skladba chodníku - dlažba z velkých betonových dlaždic</t>
  </si>
  <si>
    <t>93</t>
  </si>
  <si>
    <t>59246006</t>
  </si>
  <si>
    <t>dlažba plošná betonová terasová reliéfní 500x500x50mm</t>
  </si>
  <si>
    <t>1849310429</t>
  </si>
  <si>
    <t>Poznámka k položce:_x000d_
60% plochy nové dlažby, zbytek stávající dlažba</t>
  </si>
  <si>
    <t>6,7*0,63 'Přepočtené koeficientem množství</t>
  </si>
  <si>
    <t>Úpravy povrchů, podlahy a osazování výplní</t>
  </si>
  <si>
    <t>94</t>
  </si>
  <si>
    <t>628611102</t>
  </si>
  <si>
    <t>Nátěr betonu mostu epoxidový 2x ochranný nepružný OS-B</t>
  </si>
  <si>
    <t>-1800192059</t>
  </si>
  <si>
    <t>Nátěr mostních betonových konstrukcí epoxidový 2x ochranný nepružný OS-B</t>
  </si>
  <si>
    <t>(13,96+10,83)*(0,655+0,045+0,250)" ..... ochranný nátěr betonu typu S2; viz PD Detaily č.přílohy 6 NÁTĚRY</t>
  </si>
  <si>
    <t>Úprava povrchů vnějších</t>
  </si>
  <si>
    <t>95</t>
  </si>
  <si>
    <t>62592R</t>
  </si>
  <si>
    <t>ÚPRAVA POVRCHU BETONOVÝCH PLOCH A KONSTRUKCÍ - STRIÁŽ</t>
  </si>
  <si>
    <t>-798783756</t>
  </si>
  <si>
    <t>Poznámka k položce:_x000d_
položka zahrnuje:_x000d_
- provedení předepsané úpravy</t>
  </si>
  <si>
    <t>33,30+17,60</t>
  </si>
  <si>
    <t>Trubní vedení</t>
  </si>
  <si>
    <t>96</t>
  </si>
  <si>
    <t>880000001R</t>
  </si>
  <si>
    <t>Bourání stávajícího azbestocementového tlakového potrubí DN do 150 mm (chráničky)</t>
  </si>
  <si>
    <t>-1880024492</t>
  </si>
  <si>
    <t>3*7,5</t>
  </si>
  <si>
    <t>97</t>
  </si>
  <si>
    <t>830361811R</t>
  </si>
  <si>
    <t>Bourání stávajícího azbestocementového tlakového potrubí DN 200 mm (chráničky)</t>
  </si>
  <si>
    <t>2024431910</t>
  </si>
  <si>
    <t>5*7,5</t>
  </si>
  <si>
    <t>98</t>
  </si>
  <si>
    <t>890411811</t>
  </si>
  <si>
    <t>Bourání šachet z prefabrikovaných skruží ručně obestavěného prostoru do 1,5 m3</t>
  </si>
  <si>
    <t>787241041</t>
  </si>
  <si>
    <t>Bourání šachet a jímek ručně velikosti obestavěného prostoru do 1,5 m3 z prefabrikovaných skruží</t>
  </si>
  <si>
    <t>(0,4*0,4*3,142*1,0)*2" ..... odstranění skruží dvou čerpacích jímek (komunikace)</t>
  </si>
  <si>
    <t>99</t>
  </si>
  <si>
    <t>894411311</t>
  </si>
  <si>
    <t>Osazení betonových nebo železobetonových dílců pro šachty skruží rovných</t>
  </si>
  <si>
    <t>319075529</t>
  </si>
  <si>
    <t>4" ..... osazení skruží - čerpací jímky (komunikace)</t>
  </si>
  <si>
    <t>100</t>
  </si>
  <si>
    <t>59225460</t>
  </si>
  <si>
    <t>skruž betonová studňová kruhová 80x50x9cm</t>
  </si>
  <si>
    <t>-1740761389</t>
  </si>
  <si>
    <t>101</t>
  </si>
  <si>
    <t>91345R</t>
  </si>
  <si>
    <t>MĚŘIČSKÁ ZNAČKA NA ŘÍMSE (KOROZIVZDORNÁ OCEL)</t>
  </si>
  <si>
    <t>-821049463</t>
  </si>
  <si>
    <t>Poznámka k položce:_x000d_
technická specifikace + ostatní poznámky viz příloha PD č.13 "detaily" poř. číslo 5 "Měřičská značka na římse"_x000d_
info i v TZ kapitola 4.6. "Požadované podmínky a měření sedání (měření a monitoring"</t>
  </si>
  <si>
    <t xml:space="preserve">"2 ks značek nad každou podpěrou, t.j. celkem "  2*2 " =</t>
  </si>
  <si>
    <t>102</t>
  </si>
  <si>
    <t>914112111</t>
  </si>
  <si>
    <t>Tabulka s označením evidenčního čísla mostu</t>
  </si>
  <si>
    <t>1649208576</t>
  </si>
  <si>
    <t>Tabulka s označením evidenčního čísla mostu na sloupek</t>
  </si>
  <si>
    <t>Poznámka k položce:_x000d_
technická specifikace + poznámky viz příloha PD č.13 "Detaily" poř. číslo 10 "Tabulka s evidenčním číslem"</t>
  </si>
  <si>
    <t>103</t>
  </si>
  <si>
    <t>1296909256</t>
  </si>
  <si>
    <t>56,0" ..... V1a</t>
  </si>
  <si>
    <t>104</t>
  </si>
  <si>
    <t>915111115</t>
  </si>
  <si>
    <t>Vodorovné dopravní značení dělící čáry souvislé š 125 mm základní žlutá barva</t>
  </si>
  <si>
    <t>-1492945141</t>
  </si>
  <si>
    <t>Vodorovné dopravní značení stříkané barvou dělící čára šířky 125 mm souvislá žlutá základní</t>
  </si>
  <si>
    <t>12,0" ..... V4</t>
  </si>
  <si>
    <t>105</t>
  </si>
  <si>
    <t>865848642</t>
  </si>
  <si>
    <t>27,0+28,0" ..... V2a</t>
  </si>
  <si>
    <t>106</t>
  </si>
  <si>
    <t>1917165356</t>
  </si>
  <si>
    <t>0,125*(4*2,5+3,54*10+30,0)+2*1,31" ..... zastávka BUS délka 30,0 m</t>
  </si>
  <si>
    <t>0,125*(4*2,5+29,68+25,0)+2*1,31" ..... zastávka BUS délka 25,0 m</t>
  </si>
  <si>
    <t>8,0*4,0*0,5" ..... přechod pro chodce</t>
  </si>
  <si>
    <t>107</t>
  </si>
  <si>
    <t>915211112</t>
  </si>
  <si>
    <t>Vodorovné dopravní značení dělící čáry souvislé š 125 mm retroreflexní bílý plast</t>
  </si>
  <si>
    <t>-1685026478</t>
  </si>
  <si>
    <t>Vodorovné dopravní značení stříkaným plastem dělící čára šířky 125 mm souvislá bílá retroreflexní</t>
  </si>
  <si>
    <t>108</t>
  </si>
  <si>
    <t>915211116</t>
  </si>
  <si>
    <t>Vodorovné dopravní značení dělící čáry souvislé š 125 mm retroreflexní žlutý plast</t>
  </si>
  <si>
    <t>-152661718</t>
  </si>
  <si>
    <t>Vodorovné dopravní značení stříkaným plastem dělící čára šířky 125 mm souvislá žlutá retroreflexní</t>
  </si>
  <si>
    <t>109</t>
  </si>
  <si>
    <t>915211122</t>
  </si>
  <si>
    <t>Vodorovné dopravní značení dělící čáry přerušované š 125 mm retroreflexní bílý plast</t>
  </si>
  <si>
    <t>-1858106646</t>
  </si>
  <si>
    <t>Vodorovné dopravní značení stříkaným plastem dělící čára šířky 125 mm přerušovaná bílá retroreflexní</t>
  </si>
  <si>
    <t>110</t>
  </si>
  <si>
    <t>915223121</t>
  </si>
  <si>
    <t>Vodicí linie z plastu pro orientaci nevidomých na přechodu šířky 170 mm</t>
  </si>
  <si>
    <t>694900442</t>
  </si>
  <si>
    <t>Orientační prvky pro nevidomé z plastu na pozemních komunikacích a komunikacích pro pěší vodicí linie na přechodu šířky 170 mm</t>
  </si>
  <si>
    <t>8,0" ..... délka přechodu</t>
  </si>
  <si>
    <t>111</t>
  </si>
  <si>
    <t>73990965</t>
  </si>
  <si>
    <t>112</t>
  </si>
  <si>
    <t>915611111</t>
  </si>
  <si>
    <t>Předznačení vodorovného liniového značení</t>
  </si>
  <si>
    <t>1250292344</t>
  </si>
  <si>
    <t>Předznačení pro vodorovné značení stříkané barvou nebo prováděné z nátěrových hmot liniové dělicí čáry, vodicí proužky</t>
  </si>
  <si>
    <t>113</t>
  </si>
  <si>
    <t>915621111</t>
  </si>
  <si>
    <t>Předznačení vodorovného plošného značení</t>
  </si>
  <si>
    <t>-2045616204</t>
  </si>
  <si>
    <t>Předznačení pro vodorovné značení stříkané barvou nebo prováděné z nátěrových hmot plošné šipky, symboly, nápisy</t>
  </si>
  <si>
    <t>114</t>
  </si>
  <si>
    <t>916241113</t>
  </si>
  <si>
    <t>Osazení obrubníku kamenného ležatého s boční opěrou do lože z betonu prostého</t>
  </si>
  <si>
    <t>-514090705</t>
  </si>
  <si>
    <t>Osazení obrubníku kamenného se zřízením lože, s vyplněním a zatřením spár cementovou maltou ležatého s boční opěrou z betonu prostého, do lože z betonu prostého</t>
  </si>
  <si>
    <t>1,830+2,00+1,85+1,85</t>
  </si>
  <si>
    <t>4,0" ... rezerva pro napojení</t>
  </si>
  <si>
    <t>115</t>
  </si>
  <si>
    <t>58380005</t>
  </si>
  <si>
    <t>obrubník kamenný žulový přímý 1000x200x250mm</t>
  </si>
  <si>
    <t>-1856335919</t>
  </si>
  <si>
    <t>Poznámka k položce:_x000d_
množství (15%) nového obrubníku odhadem</t>
  </si>
  <si>
    <t>11,53*0,15 'Přepočtené koeficientem množství</t>
  </si>
  <si>
    <t>116</t>
  </si>
  <si>
    <t>916242112</t>
  </si>
  <si>
    <t>Montáž chodníkového obrubníku žulového kotveného do mostní římsy s ložem z plastbetonu</t>
  </si>
  <si>
    <t>-933560279</t>
  </si>
  <si>
    <t>Montáž chodníkového žulového obrubníku kotveného do mostní římsy s ložem z plastbetonu</t>
  </si>
  <si>
    <t>Poznámka k položce:_x000d_
viz TZ kapitola 4.2.2. "Římsy"</t>
  </si>
  <si>
    <t>7,63+7,45</t>
  </si>
  <si>
    <t>117</t>
  </si>
  <si>
    <t>58380004</t>
  </si>
  <si>
    <t>obrubník kamenný žulový přímý 1000x250x200mm</t>
  </si>
  <si>
    <t>-565710275</t>
  </si>
  <si>
    <t>2,262*1,02 'Přepočtené koeficientem množství</t>
  </si>
  <si>
    <t>118</t>
  </si>
  <si>
    <t>919141R</t>
  </si>
  <si>
    <t>vytvoření smršťovací spáry římsy (řez diamantovou pilou), hloubka 20 mm, šířka 5 mm</t>
  </si>
  <si>
    <t>-1241996054</t>
  </si>
  <si>
    <t>vytvoření smršťovací spáry římsy (řez diamantovou pilou), hloubka 20 mm, šířka 5 mm
včetně nátěru stěn spáry penetračním nátěrem</t>
  </si>
  <si>
    <t>2,65+0,550+0,200</t>
  </si>
  <si>
    <t>0,550+0,550+0,200</t>
  </si>
  <si>
    <t>4,200+0,550+0,200</t>
  </si>
  <si>
    <t>0,800+0,550+0,200</t>
  </si>
  <si>
    <t>0,6+0,550+0,200</t>
  </si>
  <si>
    <t>119</t>
  </si>
  <si>
    <t>919142R</t>
  </si>
  <si>
    <t>vytvoření pracovní spáry římsy, hloubka 15 mm, šířka 10÷15 mm</t>
  </si>
  <si>
    <t>-373769481</t>
  </si>
  <si>
    <t>Poznámka k položce:_x000d_
včetně vyčištění spáry a penetrace stěn nátěrem pro zvýšení přilnavosti tmelu_x000d_
viz detail č.2 "Pracovní spára římsy"</t>
  </si>
  <si>
    <t>20,0" ..... množství odhadem, římsa</t>
  </si>
  <si>
    <t>12,0+12,0" ..... rozhraní mezi římsou a kamenným obrubníkem</t>
  </si>
  <si>
    <t>120</t>
  </si>
  <si>
    <t>919726124</t>
  </si>
  <si>
    <t>Geotextilie pro ochranu, separaci a filtraci netkaná měrná hmotnost do 800 g/m2</t>
  </si>
  <si>
    <t>1799282656</t>
  </si>
  <si>
    <t>Geotextilie netkaná pro ochranu, separaci nebo filtraci měrná hmotnost přes 500 do 800 g/m2</t>
  </si>
  <si>
    <t>Poznámka k položce:_x000d_
ochrana svislé izolace mostovky</t>
  </si>
  <si>
    <t>2*1,2*15,0" ... ochrana svislé izolace viz TZ kapitola 4.2.1. Vozovka a izolace</t>
  </si>
  <si>
    <t>121</t>
  </si>
  <si>
    <t>919735111</t>
  </si>
  <si>
    <t>Řezání stávajícího živičného krytu hl do 50 mm</t>
  </si>
  <si>
    <t>1899026912</t>
  </si>
  <si>
    <t>Řezání stávajícího živičného krytu nebo podkladu hloubky do 50 mm</t>
  </si>
  <si>
    <t>7,0+14,580" ..... zaříznutí asfaltové vrstvy u napojení na stávající komunikaci; 1. řez - začištění</t>
  </si>
  <si>
    <t xml:space="preserve">7,0+14,580" ..... zaříznutí asfaltové vrstvy u napojení na stávající komunikaci; 2. řez - vytvoření drážky pro zalití </t>
  </si>
  <si>
    <t>122</t>
  </si>
  <si>
    <t>93122R</t>
  </si>
  <si>
    <t>vložka dilatační spáry z fólie - separace (Al fólie tl. 1 mm)</t>
  </si>
  <si>
    <t>-805063224</t>
  </si>
  <si>
    <t>Poznámka k položce:_x000d_
viz detail č.2 "Pracovní spára římsy</t>
  </si>
  <si>
    <t>20,0" ..... množství odhadem</t>
  </si>
  <si>
    <t>123</t>
  </si>
  <si>
    <t>931325R</t>
  </si>
  <si>
    <t>modifikovaná asfaltová těsnící zálivka</t>
  </si>
  <si>
    <t>991345395</t>
  </si>
  <si>
    <t xml:space="preserve">modifikovaná asfaltová těsnící zálivka mezi vrstvou vozovky ACO a kamenným obrubníkem vč. vytvoření spáry
plocha řezu vyplněné spáry do 600 mm2
</t>
  </si>
  <si>
    <t>Poznámka k položce:_x000d_
viz PD detail č.7 "těsnění spáry u odrazného obrubníku a drenážní pero v úžlabí"</t>
  </si>
  <si>
    <t>11,458+11,112" ..... zálivka mezi kamenným obrubníkem a vrstvou ACO 11+</t>
  </si>
  <si>
    <t>7,480+7,621" ..... zálivka mezi kamenným obrubníkem a vrstvou MA11 IV</t>
  </si>
  <si>
    <t>7,0+14,58" ..... vyplnění spáry 40/15 - napojení nové obrusné vrstvy na stávající</t>
  </si>
  <si>
    <t>124</t>
  </si>
  <si>
    <t>93135R</t>
  </si>
  <si>
    <t>těsnění dilatačních spar kruhovým profilem</t>
  </si>
  <si>
    <t>260707900</t>
  </si>
  <si>
    <t>11,458+11,112</t>
  </si>
  <si>
    <t>125</t>
  </si>
  <si>
    <t>931994141</t>
  </si>
  <si>
    <t>Těsnění pracovní spáry betonové konstrukce polyuretanovým tmelem do pl 1,5 cm2</t>
  </si>
  <si>
    <t>619452406</t>
  </si>
  <si>
    <t>Těsnění spáry betonové konstrukce pásy, profily, tmely tmelem polyuretanovým spáry pracovní do 1,5 cm2</t>
  </si>
  <si>
    <t>" těsnění pracovní spáry v římse</t>
  </si>
  <si>
    <t>126</t>
  </si>
  <si>
    <t>1045483903</t>
  </si>
  <si>
    <t>2*15,245+4*0,15" ..... zatmelení spáry trvale pružným těsnícím tmelem; spára mezi NK a dobetonávkou opěry; viz TZ kapitola 4.1.4. Spodní stavba</t>
  </si>
  <si>
    <t>127</t>
  </si>
  <si>
    <t>931994142</t>
  </si>
  <si>
    <t>Těsnění dilatační spáry betonové konstrukce polyuretanovým tmelem do pl 4,0 cm2</t>
  </si>
  <si>
    <t>22616042</t>
  </si>
  <si>
    <t>Těsnění spáry betonové konstrukce pásy, profily, tmely tmelem polyuretanovým spáry dilatační do 4,0 cm2</t>
  </si>
  <si>
    <t>Poznámka k položce:_x000d_
trvale pružný těsnící tmel_x000d_
viz detail č.2 "Pracovní spára římsy"</t>
  </si>
  <si>
    <t>20,0" ..... pracovní spára římsy; množství - odhad</t>
  </si>
  <si>
    <t>931995111</t>
  </si>
  <si>
    <t>Nátěr v pracovní spáře betonářské výztuže 2x ochranný</t>
  </si>
  <si>
    <t>-714449426</t>
  </si>
  <si>
    <t>Nátěr betonářské výztuže v pracovní spáře 2x ochranný</t>
  </si>
  <si>
    <t>Poznámka k položce:_x000d_
penetrační nátěr ve smršťovací spáře římsy</t>
  </si>
  <si>
    <t>(2,65+0,550+0,200)*2*0,05*1,0" ..... smršťovací spára římsy</t>
  </si>
  <si>
    <t>(0,550+0,550+0,200)*2*0,05*1,0" ..... smršťovací spára římsy</t>
  </si>
  <si>
    <t>(4,200+0,550+0,200)*2*0,05*1,0" ..... smršťovací spára římsy</t>
  </si>
  <si>
    <t>(0,800+0,550+0,200)*2*0,05*1,0" ..... smršťovací spára římsy</t>
  </si>
  <si>
    <t>(0,6+0,550+0,200)*2*0,05*1,0" ..... smršťovací spára římsy</t>
  </si>
  <si>
    <t>20,0*2*0,05*1,0" ..... pracovní spára římsy</t>
  </si>
  <si>
    <t>(12,0+12,0)*0,05*1,0" ..... rozhraní mezi římsou a kamenným obrubníkem (pracovní spára římsy)</t>
  </si>
  <si>
    <t>129</t>
  </si>
  <si>
    <t>936942211</t>
  </si>
  <si>
    <t>Zhotovení tabulky s letopočtem opravy mostu vložením šablony do bednění</t>
  </si>
  <si>
    <t>-936068712</t>
  </si>
  <si>
    <t>Zhotovení tabulky s letopočtem opravy nebo větší údržby vložením šablony do bednění</t>
  </si>
  <si>
    <t>Poznámka k položce:_x000d_
viz TZ kapitola 4.2.12. "Letopočet"_x000d_
technická specifikace + poznámky viz příloha PD č.13 "Detaily" poř. číslo 11 "Letopočet"</t>
  </si>
  <si>
    <t>130</t>
  </si>
  <si>
    <t>938909311</t>
  </si>
  <si>
    <t>Čištění vozovek metením strojně podkladu nebo krytu betonového nebo živičného</t>
  </si>
  <si>
    <t>71927523</t>
  </si>
  <si>
    <t>Čištění vozovek metením bláta, prachu nebo hlinitého nánosu s odklizením na hromady na vzdálenost do 20 m nebo naložením na dopravní prostředek strojně povrchu podkladu nebo krytu betonového nebo živičného</t>
  </si>
  <si>
    <t>" Očištění odfrézované plochy živice (viz položka 113154122 - příslušná část výměry)</t>
  </si>
  <si>
    <t>28,173+107,685+17,364" ..... obrusná vrstva</t>
  </si>
  <si>
    <t>120,0" ..... obrusná vrstva</t>
  </si>
  <si>
    <t>13,947+139,690+15,362" ..... obrusná vrstva</t>
  </si>
  <si>
    <t>131</t>
  </si>
  <si>
    <t>938909331</t>
  </si>
  <si>
    <t>Čištění vozovek metením ručně podkladu nebo krytu betonového nebo živičného</t>
  </si>
  <si>
    <t>2067225218</t>
  </si>
  <si>
    <t>Čištění vozovek metením bláta, prachu nebo hlinitého nánosu s odklizením na hromady na vzdálenost do 20 m nebo naložením na dopravní prostředek ručně povrchu podkladu nebo krytu betonového nebo živičného</t>
  </si>
  <si>
    <t>56,0*1,0" ..... V1a; šířka odhadem</t>
  </si>
  <si>
    <t>12,0*1,0" ..... V4; šířka odhadem</t>
  </si>
  <si>
    <t>(27,0+28,0)*1,0" ..... V2a; šířka odhadem</t>
  </si>
  <si>
    <t>(2,5*0,5)*(0,5+30,0+0,5)" ..... zastávka BUS délka 30,0 m</t>
  </si>
  <si>
    <t>(2,5+0,5)*(0,5+25,0+0,5)" ..... zastávka BUS délka 25,0 m</t>
  </si>
  <si>
    <t>8,0*(0,5+4,0+0,5)" ..... přechod pro chodce</t>
  </si>
  <si>
    <t>132</t>
  </si>
  <si>
    <t>963041211</t>
  </si>
  <si>
    <t>Bourání mostní nosné konstrukce z betonu prostého</t>
  </si>
  <si>
    <t>212569308</t>
  </si>
  <si>
    <t>Bourání mostních konstrukcí nosných konstrukcí z prostého betonu</t>
  </si>
  <si>
    <t>7,5*(4,022-0,65-0,25)*0,22</t>
  </si>
  <si>
    <t>7,5*(2,6-0,65-0,25)*0,22</t>
  </si>
  <si>
    <t>" vybourání částí říms - škvárobeton (keramzitbeton); objem chrániček zanedbán</t>
  </si>
  <si>
    <t>133</t>
  </si>
  <si>
    <t>963051111</t>
  </si>
  <si>
    <t>Bourání mostní nosné konstrukce z ŽB</t>
  </si>
  <si>
    <t>-1897532909</t>
  </si>
  <si>
    <t>Bourání mostních konstrukcí nosných konstrukcí ze železového betonu</t>
  </si>
  <si>
    <t>(9,404+8,270)*0,420" ..... bourání žb římsy</t>
  </si>
  <si>
    <t>(8,957+6,288)*(0,725+6,0+0,736)*0,1" ..... vyrovnávací žb deska</t>
  </si>
  <si>
    <t>134</t>
  </si>
  <si>
    <t>966007123</t>
  </si>
  <si>
    <t>Odstranění vodorovného značení frézováním plastu z plochy</t>
  </si>
  <si>
    <t>-182885630</t>
  </si>
  <si>
    <t>Odstranění vodorovného dopravního značení frézováním značeného plastem plošného</t>
  </si>
  <si>
    <t>135</t>
  </si>
  <si>
    <t>966075141</t>
  </si>
  <si>
    <t>Odstranění kovového zábradlí vcelku</t>
  </si>
  <si>
    <t>-1580549403</t>
  </si>
  <si>
    <t>Odstranění různých konstrukcí na mostech kovového zábradlí vcelku</t>
  </si>
  <si>
    <t>11,0+13,0" ..... případný výzisk z likvidace náleží objednateli</t>
  </si>
  <si>
    <t>136</t>
  </si>
  <si>
    <t>979024443</t>
  </si>
  <si>
    <t>Očištění vybouraných obrubníků a krajníků silničních</t>
  </si>
  <si>
    <t>-1144924339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</si>
  <si>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</si>
  <si>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Poznámka k položce:_x000d_
obrubníky - vybourání</t>
  </si>
  <si>
    <t>137</t>
  </si>
  <si>
    <t>979054442</t>
  </si>
  <si>
    <t>Očištění vybouraných z desek nebo dlaždic s původním spárováním z MC</t>
  </si>
  <si>
    <t>327545754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</si>
  <si>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</si>
  <si>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138</t>
  </si>
  <si>
    <t>979071112</t>
  </si>
  <si>
    <t>Očištění dlažebních kostek velkých s původním spárováním živičnou směsí nebo MC</t>
  </si>
  <si>
    <t>-1262520972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</si>
  <si>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</si>
  <si>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139</t>
  </si>
  <si>
    <t>979071131</t>
  </si>
  <si>
    <t>Očištění dlažebních kostek mozaikových kamenivem těženým nebo MV</t>
  </si>
  <si>
    <t>-1861382866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</si>
  <si>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</si>
  <si>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140</t>
  </si>
  <si>
    <t>985112111</t>
  </si>
  <si>
    <t>Odsekání degradovaného betonu stěn tl do 10 mm</t>
  </si>
  <si>
    <t>861576412</t>
  </si>
  <si>
    <t>Odsekání degradovaného betonu stěn, tloušťky do 10 mm</t>
  </si>
  <si>
    <t>0,0" ..... horní líc nosníků NK</t>
  </si>
  <si>
    <t>0,0" ..... líc opěr pod přibetonováním</t>
  </si>
  <si>
    <t>0,0" ..... čela nosníků</t>
  </si>
  <si>
    <t>0,0" ..... horní povrch uložných prahů pod přibetonováním</t>
  </si>
  <si>
    <t>0,0" ..... spodní líc desky mostovky</t>
  </si>
  <si>
    <t>6,15*0,65" ...... boky nosníků NK</t>
  </si>
  <si>
    <t>4,9*0,80" ..... rub opěr</t>
  </si>
  <si>
    <t>5,5*0,80" ..... rub křídel</t>
  </si>
  <si>
    <t>11,66*0,50" ..... líc křídel</t>
  </si>
  <si>
    <t>141</t>
  </si>
  <si>
    <t>985112112</t>
  </si>
  <si>
    <t>Odsekání degradovaného betonu stěn tl do 30 mm</t>
  </si>
  <si>
    <t>-249883345</t>
  </si>
  <si>
    <t>Odsekání degradovaného betonu stěn, tloušťky přes 10 do 30 mm</t>
  </si>
  <si>
    <t>6,15*0,20" ...... boky nosníků NK</t>
  </si>
  <si>
    <t>4,9*0,15" ..... rub opěr</t>
  </si>
  <si>
    <t>5,5*0,15" ..... rub křídel</t>
  </si>
  <si>
    <t>11,66*0,30" ..... líc křídel</t>
  </si>
  <si>
    <t>142</t>
  </si>
  <si>
    <t>985112113</t>
  </si>
  <si>
    <t>Odsekání degradovaného betonu stěn tl do 50 mm</t>
  </si>
  <si>
    <t>1185439935</t>
  </si>
  <si>
    <t>Odsekání degradovaného betonu stěn, tloušťky přes 30 do 50 mm</t>
  </si>
  <si>
    <t>43,22*1,0" ..... líc opěr pod přibetonováním</t>
  </si>
  <si>
    <t>13,55*1,0" ..... čela nosníků</t>
  </si>
  <si>
    <t>6,15*0,15" ...... boky nosníků NK</t>
  </si>
  <si>
    <t>4,9*0,05" ..... rub opěr</t>
  </si>
  <si>
    <t>5,5*0,05" ..... rub křídel</t>
  </si>
  <si>
    <t>11,66*0,20" ..... líc křídel</t>
  </si>
  <si>
    <t>143</t>
  </si>
  <si>
    <t>985112121</t>
  </si>
  <si>
    <t>Odsekání degradovaného betonu líce kleneb a podhledů tl do 10 mm</t>
  </si>
  <si>
    <t>1578602527</t>
  </si>
  <si>
    <t>Odsekání degradovaného betonu líce kleneb a podhledů, tloušťky do 10 mm</t>
  </si>
  <si>
    <t>72,02*0,65" ..... spodní líc desky mostovky</t>
  </si>
  <si>
    <t>0,0" ...... boky nosníků NK</t>
  </si>
  <si>
    <t>0,0" ..... rub opěr</t>
  </si>
  <si>
    <t>0,0" ..... rub křídel</t>
  </si>
  <si>
    <t>0,0" ..... líc křídel</t>
  </si>
  <si>
    <t>144</t>
  </si>
  <si>
    <t>985112122</t>
  </si>
  <si>
    <t>Odsekání degradovaného betonu líce kleneb a podhledů tl do 30 mm</t>
  </si>
  <si>
    <t>-581232014</t>
  </si>
  <si>
    <t>Odsekání degradovaného betonu líce kleneb a podhledů, tloušťky přes 10 do 30 mm</t>
  </si>
  <si>
    <t>72,02*0,2" ..... spodní líc desky mostovky</t>
  </si>
  <si>
    <t>145</t>
  </si>
  <si>
    <t>985112123</t>
  </si>
  <si>
    <t>Odsekání degradovaného betonu líce kleneb a podhledů tl do 50 mm</t>
  </si>
  <si>
    <t>1659445785</t>
  </si>
  <si>
    <t>Odsekání degradovaného betonu líce kleneb a podhledů, tloušťky přes 30 do 50 mm</t>
  </si>
  <si>
    <t>72,02*0,15" ..... spodní líc desky mostovky</t>
  </si>
  <si>
    <t>146</t>
  </si>
  <si>
    <t>985112133</t>
  </si>
  <si>
    <t>Odsekání degradovaného betonu rubu kleneb a podlah tl do 50 mm</t>
  </si>
  <si>
    <t>1374997908</t>
  </si>
  <si>
    <t>Odsekání degradovaného betonu rubu kleneb a podlah, tloušťky přes 30 do 50 mm</t>
  </si>
  <si>
    <t>115,17*1,0" ..... horní líc nosníků NK</t>
  </si>
  <si>
    <t>6,63*1,0" ..... horní povrch úložných prahů pod přibetonováním</t>
  </si>
  <si>
    <t>147</t>
  </si>
  <si>
    <t>985112192</t>
  </si>
  <si>
    <t>Příplatek k odsekání degradovaného betonu za práci ve stísněném prostoru</t>
  </si>
  <si>
    <t>1627860405</t>
  </si>
  <si>
    <t>Odsekání degradovaného betonu Příplatek k cenám za práci ve stísněném prostoru</t>
  </si>
  <si>
    <t>43,22" ..... líc opěr pod přibetonováním</t>
  </si>
  <si>
    <t>72,02" ..... spodní líc desky mostovky</t>
  </si>
  <si>
    <t>4,9" ..... rub opěr</t>
  </si>
  <si>
    <t>5,5" ..... rub křídel</t>
  </si>
  <si>
    <t>148</t>
  </si>
  <si>
    <t>985112193</t>
  </si>
  <si>
    <t>Příplatek k odsekání degradovaného betonu za plochu do 10 m2 jednotlivě</t>
  </si>
  <si>
    <t>-681221685</t>
  </si>
  <si>
    <t>Odsekání degradovaného betonu Příplatek k cenám za plochu do 10 m2 jednotlivě</t>
  </si>
  <si>
    <t>13,55" ..... čela nosníků</t>
  </si>
  <si>
    <t>6,63" ..... horní povrch uložných prahů pod přibetonováním</t>
  </si>
  <si>
    <t>6,15" ...... boky nosníků NK</t>
  </si>
  <si>
    <t>11,66" ..... líc křídel</t>
  </si>
  <si>
    <t>149</t>
  </si>
  <si>
    <t>985121122</t>
  </si>
  <si>
    <t>Tryskání degradovaného betonu stěn a rubu kleneb vodou pod tlakem do 1250 barů</t>
  </si>
  <si>
    <t>-1217236133</t>
  </si>
  <si>
    <t>Tryskání degradovaného betonu stěn, rubu kleneb a podlah vodou pod tlakem přes 300 do 1 250 barů</t>
  </si>
  <si>
    <t>115,17" ..... horní líc nosníků NK</t>
  </si>
  <si>
    <t>150</t>
  </si>
  <si>
    <t>985121222</t>
  </si>
  <si>
    <t>Tryskání degradovaného betonu líce kleneb vodou pod tlakem do 1250 barů</t>
  </si>
  <si>
    <t>-1379126797</t>
  </si>
  <si>
    <t>Tryskání degradovaného betonu líce kleneb a podhledů vodou pod tlakem přes 300 do 1 250 barů</t>
  </si>
  <si>
    <t>151</t>
  </si>
  <si>
    <t>985121911</t>
  </si>
  <si>
    <t>Příplatek k tryskání degradovaného betonu za práci ve stísněném prostoru</t>
  </si>
  <si>
    <t>205651508</t>
  </si>
  <si>
    <t>Tryskání degradovaného betonu Příplatek k cenám za práci ve stísněném prostoru</t>
  </si>
  <si>
    <t>152</t>
  </si>
  <si>
    <t>985121912</t>
  </si>
  <si>
    <t>Příplatek k tryskání degradovaného betonu za plochu do 10 m2 jednotlivě</t>
  </si>
  <si>
    <t>-947485378</t>
  </si>
  <si>
    <t>Tryskání degradovaného betonu Příplatek k cenám za plochu do 10 m2 jednotlivě</t>
  </si>
  <si>
    <t>153</t>
  </si>
  <si>
    <t>985131211</t>
  </si>
  <si>
    <t>Očištění ploch stěn, rubu kleneb a podlah sušeným křemičitým pískem</t>
  </si>
  <si>
    <t>-866724376</t>
  </si>
  <si>
    <t>Očištění ploch stěn, rubu kleneb a podlah tryskání pískem sušeným</t>
  </si>
  <si>
    <t>" očištění obnažené výztuže na Sa 2 1/2 (viz TZ kapitola 5.2.1. Sanace)</t>
  </si>
  <si>
    <t>" plocha povrchu obnažené výtzuže je odhadem 15% sanovaných ploch</t>
  </si>
  <si>
    <t>115,17*0,15" ..... horní líc nosníků NK</t>
  </si>
  <si>
    <t>43,22*0,15" ..... líc opěr pod přibetonováním</t>
  </si>
  <si>
    <t>13,55*0,15" ..... čela nosníků</t>
  </si>
  <si>
    <t>6,63*0,15" ..... horní povrch uložných prahů pod přibetonováním</t>
  </si>
  <si>
    <t>11,66*0,15" ..... líc křídel</t>
  </si>
  <si>
    <t>154</t>
  </si>
  <si>
    <t>985131311</t>
  </si>
  <si>
    <t>Ruční dočištění ploch stěn, rubu kleneb a podlah ocelových kartáči</t>
  </si>
  <si>
    <t>1487705039</t>
  </si>
  <si>
    <t>Očištění ploch stěn, rubu kleneb a podlah ruční dočištění ocelovými kartáči</t>
  </si>
  <si>
    <t>Poznámka k položce:_x000d_
očištění výztuže</t>
  </si>
  <si>
    <t>" dočištění ploch - odhad 10% z celkové sanované plochy</t>
  </si>
  <si>
    <t>115,17*0,1" ..... horní líc nosníků NK</t>
  </si>
  <si>
    <t>43,22*0,1" ..... líc opěr pod přibetonováním</t>
  </si>
  <si>
    <t>13,55*0,1" ..... čela nosníků</t>
  </si>
  <si>
    <t>6,63*0,1" ..... horní povrch uložných prahů pod přibetonováním</t>
  </si>
  <si>
    <t>72,02*0,1" ..... spodní líc desky mostovky</t>
  </si>
  <si>
    <t>6,15*0,1" ...... boky nosníků NK</t>
  </si>
  <si>
    <t>4,9*0,1" ..... rub opěr</t>
  </si>
  <si>
    <t>5,5*0,1" ..... rub křídel</t>
  </si>
  <si>
    <t>11,66*0,1" ..... líc křídel</t>
  </si>
  <si>
    <t>155</t>
  </si>
  <si>
    <t>985132211</t>
  </si>
  <si>
    <t>Očištění ploch líce kleneb a podhledů sušeným křemičitým pískem</t>
  </si>
  <si>
    <t>-2043710074</t>
  </si>
  <si>
    <t>Očištění ploch líce kleneb a podhledů tryskání pískem sušeným</t>
  </si>
  <si>
    <t>156</t>
  </si>
  <si>
    <t>985139111</t>
  </si>
  <si>
    <t>Příplatek k očištění ploch za práci ve stísněném prostoru</t>
  </si>
  <si>
    <t>-1973202289</t>
  </si>
  <si>
    <t>Očištění ploch Příplatek k cenám za práci ve stísněném prostoru</t>
  </si>
  <si>
    <t>" plocha povrchu obnažené výztuže je odhadem 15% sanovaných ploch</t>
  </si>
  <si>
    <t>157</t>
  </si>
  <si>
    <t>985139112</t>
  </si>
  <si>
    <t>Příplatek k očištění ploch za plochu do 10 m2 jednotlivě</t>
  </si>
  <si>
    <t>1410485941</t>
  </si>
  <si>
    <t>Očištění ploch Příplatek k cenám za plochu do 10 m2 jednotlivě</t>
  </si>
  <si>
    <t>158</t>
  </si>
  <si>
    <t>985311111R</t>
  </si>
  <si>
    <t>Reprofilace stěn cementovými sanačními maltami tl 10 mm; s inhibitorem koroze</t>
  </si>
  <si>
    <t>1430475610</t>
  </si>
  <si>
    <t>Reprofilace betonu sanačními maltami na cementové bázi ručně stěn, tloušťky do 10 mm</t>
  </si>
  <si>
    <t>159</t>
  </si>
  <si>
    <t>985311112R</t>
  </si>
  <si>
    <t>Reprofilace stěn cementovými sanačními maltami tl 20 mm; s inhibitorem koroze</t>
  </si>
  <si>
    <t>-136721231</t>
  </si>
  <si>
    <t>Reprofilace betonu sanačními maltami na cementové bázi ručně stěn, tloušťky přes 10 do 20 mm</t>
  </si>
  <si>
    <t>160</t>
  </si>
  <si>
    <t>985311115R</t>
  </si>
  <si>
    <t>Reprofilace stěn cementovými sanačními maltami tl 50 mm; s inhibitorem koroze</t>
  </si>
  <si>
    <t>16262591</t>
  </si>
  <si>
    <t>Reprofilace betonu sanačními maltami na cementové bázi ručně stěn, tloušťky přes 40 do 50 mm</t>
  </si>
  <si>
    <t>161</t>
  </si>
  <si>
    <t>985311211R</t>
  </si>
  <si>
    <t>Reprofilace líce kleneb a podhledů cementovými sanačními maltami tl 10 mm; s inhibitorem koroze</t>
  </si>
  <si>
    <t>-231894336</t>
  </si>
  <si>
    <t>Reprofilace betonu sanačními maltami na cementové bázi ručně líce kleneb a podhledů, tloušťky do 10 mm</t>
  </si>
  <si>
    <t>162</t>
  </si>
  <si>
    <t>985311212R</t>
  </si>
  <si>
    <t>Reprofilace líce kleneb a podhledů cementovými sanačními maltami tl 20 mm; s inhibitorem koroze</t>
  </si>
  <si>
    <t>1854001481</t>
  </si>
  <si>
    <t>Reprofilace betonu sanačními maltami na cementové bázi ručně líce kleneb a podhledů, tloušťky přes 10 do 20 mm</t>
  </si>
  <si>
    <t>163</t>
  </si>
  <si>
    <t>985311215R</t>
  </si>
  <si>
    <t>Reprofilace líce kleneb a podhledů cementovými sanačními maltami tl 50 mm; s inhibitorem koroze</t>
  </si>
  <si>
    <t>2027248627</t>
  </si>
  <si>
    <t>Reprofilace betonu sanačními maltami na cementové bázi ručně líce kleneb a podhledů, tloušťky přes 40 do 50 mm</t>
  </si>
  <si>
    <t>164</t>
  </si>
  <si>
    <t>985311911</t>
  </si>
  <si>
    <t>Příplatek při reprofilaci sanačními maltami za práci ve stísněném prostoru</t>
  </si>
  <si>
    <t>507591397</t>
  </si>
  <si>
    <t>Reprofilace betonu sanačními maltami na cementové bázi ručně Příplatek k cenám za práci ve stísněném prostoru</t>
  </si>
  <si>
    <t>165</t>
  </si>
  <si>
    <t>985311912</t>
  </si>
  <si>
    <t>Příplatek při reprofilaci sanačními maltami za plochu do 10 m2 jednotlivě</t>
  </si>
  <si>
    <t>872151168</t>
  </si>
  <si>
    <t>Reprofilace betonu sanačními maltami na cementové bázi ručně Příplatek k cenám za plochu do 10 m2 jednotlivě</t>
  </si>
  <si>
    <t>166</t>
  </si>
  <si>
    <t>985323211</t>
  </si>
  <si>
    <t>Spojovací můstek reprofilovaného betonu na epoxidové bázi tl 1 mm</t>
  </si>
  <si>
    <t>-655731178</t>
  </si>
  <si>
    <t>Spojovací můstek reprofilovaného betonu na epoxidové bázi, tloušťky 1 mm</t>
  </si>
  <si>
    <t>167</t>
  </si>
  <si>
    <t>985323911</t>
  </si>
  <si>
    <t>Příplatek k cenám spojovacího můstku za práci ve stísněném prostoru</t>
  </si>
  <si>
    <t>1821858698</t>
  </si>
  <si>
    <t>Spojovací můstek reprofilovaného betonu Příplatek k cenám za práci ve stísněném prostoru</t>
  </si>
  <si>
    <t>168</t>
  </si>
  <si>
    <t>985323912</t>
  </si>
  <si>
    <t>Příplatek k cenám spojovacího můstku za plochu do 10 m2 jednotlivě</t>
  </si>
  <si>
    <t>-1728306816</t>
  </si>
  <si>
    <t>Spojovací můstek reprofilovaného betonu Příplatek k cenám za plochu do 10 m2 jednotlivě</t>
  </si>
  <si>
    <t>169</t>
  </si>
  <si>
    <t>985324001R</t>
  </si>
  <si>
    <t>sanace - nátěr betonu typu S9</t>
  </si>
  <si>
    <t>-667690678</t>
  </si>
  <si>
    <t>sanace - nátěr betonu typu S9 podle tabulky 5a TKP kap 31 impregnační a hydrofobní nátěr odolný proti vodě, solím, CO2 a SO2, nátěr z důvodu slabé krycí vrstvy dle ČSN EN 1504-9, zásady oprav 3 a 8, metoda oprav 3.3 a 8.3</t>
  </si>
  <si>
    <t>Poznámka k položce:_x000d_
konečná povrchová úprava - nátěr betonu</t>
  </si>
  <si>
    <t>6,15" ..... boky nosníků NK</t>
  </si>
  <si>
    <t>170</t>
  </si>
  <si>
    <t>985324002R</t>
  </si>
  <si>
    <t>-240703918</t>
  </si>
  <si>
    <t>sanace - nátěr betonu typu S9 podle tabulky 5a TKP kap 31 impregnační a hydrofobní nátěr odolný proti vodě, CO2 a SO2, nátěr dle ČSN EN 1504-9, zásady oprav 3 a 8, metoda oprav 3.3 a 8.3</t>
  </si>
  <si>
    <t>171</t>
  </si>
  <si>
    <t>985324003R</t>
  </si>
  <si>
    <t>-828947107</t>
  </si>
  <si>
    <t>sanace - nátěr betonu typu S9 podle tabulky 5a TKP kap 31 impregnační a hydrofobní nátěr odolný proti vodě, CO2 a SO2, nátěr z důvodu slabé krycí vrstvy dle ČSN EN 1504-9, zásady oprav 3 a 8, metoda oprav 3.3 a 8.3</t>
  </si>
  <si>
    <t>172</t>
  </si>
  <si>
    <t>985324911</t>
  </si>
  <si>
    <t>Příplatek k cenám ochranných nátěrů betonu za práci ve stísněném prostoru</t>
  </si>
  <si>
    <t>-18242960</t>
  </si>
  <si>
    <t>Ochranný nátěr betonu Příplatek k cenám za práci ve stísněném prostoru</t>
  </si>
  <si>
    <t>0,0" ..... boky nosníků NK</t>
  </si>
  <si>
    <t>173</t>
  </si>
  <si>
    <t>985324912</t>
  </si>
  <si>
    <t>Příplatek k cenám ochranných nátěrů betonu za plochu do 10 m2 jednotlivě</t>
  </si>
  <si>
    <t>1544954657</t>
  </si>
  <si>
    <t>Ochranný nátěr betonu Příplatek k cenám za plochu do 10 m2 jednotlivě</t>
  </si>
  <si>
    <t>174</t>
  </si>
  <si>
    <t>985331211</t>
  </si>
  <si>
    <t>Dodatečné vlepování betonářské výztuže D 8 mm do chemické malty včetně vyvrtání otvoru</t>
  </si>
  <si>
    <t>666707427</t>
  </si>
  <si>
    <t>Dodatečné vlepování betonářské výztuže včetně vyvrtání a vyčištění otvoru chemickou maltou průměr výztuže 8 mm</t>
  </si>
  <si>
    <t>" počet vrtů na délku konstrukce: 15,245/0,2=76,225 ..... 77 ks</t>
  </si>
  <si>
    <t xml:space="preserve">" počet kusů na výšku konstrukce: 1,473/0,2=7,365 ..... 8 ks   OP1</t>
  </si>
  <si>
    <t xml:space="preserve">" počet kusů na výšku konstrukce: 1,395/0,2=6,975 ..... 8 ks   OP2</t>
  </si>
  <si>
    <t>77*8*2*0,2</t>
  </si>
  <si>
    <t>175</t>
  </si>
  <si>
    <t>13021011</t>
  </si>
  <si>
    <t>tyč ocelová žebírková jakost BSt 500S (10 505) výztuž do betonu D 8mm</t>
  </si>
  <si>
    <t>1336220965</t>
  </si>
  <si>
    <t>Poznámka k položce:_x000d_
délka výztuže na 1 vrt je 400 mm (množství výztuže upraveno z množství pol.č. 985331211 koef. množství této položky)</t>
  </si>
  <si>
    <t>77*8*2*(0,2+0,2)*0,395/1000</t>
  </si>
  <si>
    <t>176</t>
  </si>
  <si>
    <t>985331212</t>
  </si>
  <si>
    <t>Dodatečné vlepování betonářské výztuže D 10 mm do chemické malty včetně vyvrtání otvoru</t>
  </si>
  <si>
    <t>1404635381</t>
  </si>
  <si>
    <t>Dodatečné vlepování betonářské výztuže včetně vyvrtání a vyčištění otvoru chemickou maltou průměr výztuže 10 mm</t>
  </si>
  <si>
    <t>Poznámka k položce:_x000d_
spojení nové vyrovnávací desky s nosníky NK_x000d_
viz TZ kapitola 4.1.5. "Nosná konstrukce"</t>
  </si>
  <si>
    <t>38*19*0,14" ..... počet vrtů 38x19; hloubka 1 vrtu 140 mm (viz TZ kapitola 4.1.5. Nosná konstrukce)</t>
  </si>
  <si>
    <t>177</t>
  </si>
  <si>
    <t>13021012</t>
  </si>
  <si>
    <t>tyč ocelová žebírková jakost BSt 500S (10 505) výztuž do betonu D 10mm</t>
  </si>
  <si>
    <t>1358540414</t>
  </si>
  <si>
    <t xml:space="preserve">tyč ocelová žebírková jakost BSt 500S (10 505) výztuž do betonu D 10mm
</t>
  </si>
  <si>
    <t>Poznámka k položce:_x000d_
Hmotnost: 0,62 kg/m</t>
  </si>
  <si>
    <t>38*19*0,40*0,617/1000" ..... počet vrtů 38x19; délka výztuže v 1 vrtu = 0,40 mm</t>
  </si>
  <si>
    <t>178</t>
  </si>
  <si>
    <t>985331214</t>
  </si>
  <si>
    <t>Dodatečné vlepování betonářské výztuže D 14 mm do chemické malty včetně vyvrtání otvoru</t>
  </si>
  <si>
    <t>115577384</t>
  </si>
  <si>
    <t>Dodatečné vlepování betonářské výztuže včetně vyvrtání a vyčištění otvoru chemickou maltou průměr výztuže 14 mm</t>
  </si>
  <si>
    <t>Poznámka k položce:_x000d_
spojení nové dobetonávky za nosníky_x000d_
viz TZ kapitola 4.1.5. "Nosná konstrukce"</t>
  </si>
  <si>
    <t>(61*3)*2*0,200" ..... 61 vrtů ve 3 řadách; levá a pravá strana; délka vrtu 0,200 m</t>
  </si>
  <si>
    <t>179</t>
  </si>
  <si>
    <t>13021014</t>
  </si>
  <si>
    <t>tyč ocelová žebírková jakost BSt 500S (10 505) výztuž do betonu D 14mm</t>
  </si>
  <si>
    <t>1451620142</t>
  </si>
  <si>
    <t>Poznámka k položce:_x000d_
Hmotnost: 1,21 kg/m</t>
  </si>
  <si>
    <t>(61*3)*2*0,500*1,21/1000</t>
  </si>
  <si>
    <t>180</t>
  </si>
  <si>
    <t>985331912</t>
  </si>
  <si>
    <t>Příplatek k dodatečnému vlepování betonářské výztuže za délku do 1 m jednotlivě</t>
  </si>
  <si>
    <t>1753838469</t>
  </si>
  <si>
    <t>Dodatečné vlepování betonářské výztuže Příplatek k cenám za délku do 1 m jednotlivě</t>
  </si>
  <si>
    <t>Poznámka k položce:_x000d_
příplatek k položkám 985331212 a 985331214</t>
  </si>
  <si>
    <t>101,08+73,200</t>
  </si>
  <si>
    <t>997006014R</t>
  </si>
  <si>
    <t>Pytlování nebezpečného odpadu z azbestocementových tlakových trub (chrániček)</t>
  </si>
  <si>
    <t>677741246</t>
  </si>
  <si>
    <t>5*7,5*35,5/1000" ..... azbestocementové chráničky DN200</t>
  </si>
  <si>
    <t>3*7,5*20,6/1000" ..... azbestocementové chráničky DN150</t>
  </si>
  <si>
    <t>182</t>
  </si>
  <si>
    <t>997013821</t>
  </si>
  <si>
    <t>Poplatek za uložení na skládce (skládkovné) stavebního odpadu s obsahem azbestu kód odpadu 17 06 05</t>
  </si>
  <si>
    <t>1319668365</t>
  </si>
  <si>
    <t>Poplatek za uložení stavebního odpadu na skládce (skládkovné) ze stavebních materiálů obsahujících azbest zatříděných do Katalogu odpadů pod kódem 17 06 05</t>
  </si>
  <si>
    <t>183</t>
  </si>
  <si>
    <t>-529599658</t>
  </si>
  <si>
    <t>" odvoz nebezpečného odpadu na skládku</t>
  </si>
  <si>
    <t>16,154" ..... viz pol.č. 113107181 (chodníky)</t>
  </si>
  <si>
    <t>0,206" ..... viz pol.č. 113107041 (část vozovky)</t>
  </si>
  <si>
    <t>2,721" ..... viz pol. č. 113107042 (část vozovky)</t>
  </si>
  <si>
    <t>0,517" ..... viz pol. č.113107043 (část vozovky)</t>
  </si>
  <si>
    <t>0,480+0,143+1,489+14,475+13,398" ..... ostatní - soupis; možnost kontaminace (pol.č. 711131811, 711131821, 985131211, 985121122, 985112133)</t>
  </si>
  <si>
    <t>" Železobeton - odvoz odpadu na skládku</t>
  </si>
  <si>
    <t>45,113" viz pol.č.963051111</t>
  </si>
  <si>
    <t>"Prostý beton - odvoz na skládku</t>
  </si>
  <si>
    <t>17,503" viz pol.č.963041211</t>
  </si>
  <si>
    <t>"Azbest z chrániček - odvoz na skládku</t>
  </si>
  <si>
    <t>1,795</t>
  </si>
  <si>
    <t>"materiál z očisty komunikacé před frézováním (č.pol. 938909311)</t>
  </si>
  <si>
    <t>8,844</t>
  </si>
  <si>
    <t>"materiál z očisty komunikací před realizací VDZ (č.pol. 938909331)</t>
  </si>
  <si>
    <t>5,595</t>
  </si>
  <si>
    <t xml:space="preserve">"materiál ze sanace ( pol. č. 985112111 ÷ 985132211 + pol.č. 985331214) </t>
  </si>
  <si>
    <t>0,399+0,415+6,660+1,030+0,951+1,188+5,041+0,519+0,073</t>
  </si>
  <si>
    <t>184</t>
  </si>
  <si>
    <t>1736055871</t>
  </si>
  <si>
    <t>" odvoz nebezpečného odpadu na skládku - příplatek za další 4 km</t>
  </si>
  <si>
    <t>" (celková vzdálenost 5 km - viz PD č. E.8 Projekt nakládání s odpady kap. 4)</t>
  </si>
  <si>
    <t>16,154*4" ..... viz pol.č. 113107181 (chodníky)</t>
  </si>
  <si>
    <t>0,206*4" ..... viz pol.č. 113107041 (část vozovky)</t>
  </si>
  <si>
    <t>2,721*4" ..... viz pol. č. 113107042 (část vozovky)</t>
  </si>
  <si>
    <t>0,517*4" ..... viz pol. č.113107043 (část vozovky)</t>
  </si>
  <si>
    <t>(0,480+0,143+1,489+14,475+13,398)*4" ..... ostatní - soupis; možnost kontaminace (pol.č. 711131811, 711131821, 985131211, 985121122, 985112133)</t>
  </si>
  <si>
    <t>" Železobeton odvoz odpadu na skládku - přípl. za dalších 9 km</t>
  </si>
  <si>
    <t>"(celková vzdálenost 10 km - viz PD č. E.8 Projekt nakládání s odpady kap. 4)</t>
  </si>
  <si>
    <t>45,113*9</t>
  </si>
  <si>
    <t>"Prostý beton - odvoz na skládku - příplatek za dalších 9 km</t>
  </si>
  <si>
    <t>17,503*9</t>
  </si>
  <si>
    <t>"Azbest z chrániček - odvoz na skládku - příplatek za další 4 km</t>
  </si>
  <si>
    <t>1,795*4</t>
  </si>
  <si>
    <t>"materiál z očisty komunikací před frézováním ( č.pol. 938909311) - příplatek za dalších 9 km</t>
  </si>
  <si>
    <t>8,844*9</t>
  </si>
  <si>
    <t>"materiál z očisty komunikací před realizací VDZ (č.pol. 938909331) - příplatek za dalších 9 km</t>
  </si>
  <si>
    <t>5,595*9</t>
  </si>
  <si>
    <t xml:space="preserve">"materiál ze sanace ( pol. č. 985112111 ÷ 985132211 + pol.č. 985331214) ;  příplatekza dalších 9 km</t>
  </si>
  <si>
    <t>(0,399+0,415+6,660+1,030+0,951+1,188+5,041+0,519+0,073)*9</t>
  </si>
  <si>
    <t>185</t>
  </si>
  <si>
    <t>-309251089</t>
  </si>
  <si>
    <t>0,073+0,519+5,041+13,398+1,188+0,951+1,03+6,660+0,415+0,399+7,717" ..... ostatní viz soupis</t>
  </si>
  <si>
    <t>1,93" ..... likvidace skruží (jímky - komunikace); viz pol.č.890411811</t>
  </si>
  <si>
    <t>186</t>
  </si>
  <si>
    <t>997221625</t>
  </si>
  <si>
    <t>Poplatek za uložení na skládce (skládkovné) stavebního odpadu železobetonového kód odpadu 17 01 01</t>
  </si>
  <si>
    <t>-1918817647</t>
  </si>
  <si>
    <t>Poplatek za uložení stavebního odpadu na skládce (skládkovné) z armovaného betonu zatříděného do Katalogu odpadů pod kódem 17 01 01</t>
  </si>
  <si>
    <t>45,113" ..... viz pol.č. 963051111</t>
  </si>
  <si>
    <t>187</t>
  </si>
  <si>
    <t>997221000R</t>
  </si>
  <si>
    <t>Poplatek za uložení na skládce (skládkovné) odpadu asfaltového - nebezpečný odpad</t>
  </si>
  <si>
    <t>-1010375066</t>
  </si>
  <si>
    <t>0,480+0,143+1,489+14,475+13,398" ..... ostatní viz soupis - možnost kontaminace (pol.č. 711131811, 711131821, 985131211, 985121122, 985112133)</t>
  </si>
  <si>
    <t>188</t>
  </si>
  <si>
    <t>997221655</t>
  </si>
  <si>
    <t>-841793184</t>
  </si>
  <si>
    <t>8,844" ..... viz položka 938909311 (čištění komunikací před frézováním)</t>
  </si>
  <si>
    <t>5,595" ..... viz položka 938909331 (čištění komunikací před VDZ)</t>
  </si>
  <si>
    <t>998</t>
  </si>
  <si>
    <t>Přesun hmot</t>
  </si>
  <si>
    <t>189</t>
  </si>
  <si>
    <t>998214111</t>
  </si>
  <si>
    <t>Přesun hmot pro mosty montované z dílců ŽB nebo předpjatých v do 20 m</t>
  </si>
  <si>
    <t>-90769866</t>
  </si>
  <si>
    <t>Přesun hmot pro mosty montované z dílců železobetonových nebo předpjatých vodorovná dopravní vzdálenost do 100 m výška mostu do 20 m</t>
  </si>
  <si>
    <t>190</t>
  </si>
  <si>
    <t>998214191</t>
  </si>
  <si>
    <t>Příplatek k přesunu hmot pro mosty montované z dílců ŽB a předpjatých za zvětšený přesun do 1000 m</t>
  </si>
  <si>
    <t>-1237301570</t>
  </si>
  <si>
    <t>Přesun hmot pro mosty montované z dílců železobetonových nebo předpjatých Příplatek k ceně za zvětšený přesun přes vymezenou největší dopravní vzdálenost do 1000 m</t>
  </si>
  <si>
    <t>PSV</t>
  </si>
  <si>
    <t>Práce a dodávky PSV</t>
  </si>
  <si>
    <t>711</t>
  </si>
  <si>
    <t>Izolace proti vodě, vlhkosti a plynům</t>
  </si>
  <si>
    <t>191</t>
  </si>
  <si>
    <t>711112001</t>
  </si>
  <si>
    <t>Provedení izolace proti zemní vlhkosti svislé za studena nátěrem penetračním</t>
  </si>
  <si>
    <t>1641122529</t>
  </si>
  <si>
    <t>Provedení izolace proti zemní vlhkosti natěradly a tmely za studena na ploše svislé S nátěrem penetračním</t>
  </si>
  <si>
    <t>" nátěr proti zemní vlhkosti; viz TZ kapitola 4.1.4. Spodní stavba</t>
  </si>
  <si>
    <t>4*0,385+15,245*(0,8+0,3)" ..... nátěr betonového ochranného prahu; 1xALP</t>
  </si>
  <si>
    <t>192</t>
  </si>
  <si>
    <t>11163150</t>
  </si>
  <si>
    <t>lak penetrační asfaltový</t>
  </si>
  <si>
    <t>633913778</t>
  </si>
  <si>
    <t>18,31*0,00034 'Přepočtené koeficientem množství</t>
  </si>
  <si>
    <t>193</t>
  </si>
  <si>
    <t>711112002</t>
  </si>
  <si>
    <t>Provedení izolace proti zemní vlhkosti svislé za studena lakem asfaltovým</t>
  </si>
  <si>
    <t>1136324085</t>
  </si>
  <si>
    <t>Provedení izolace proti zemní vlhkosti natěradly a tmely za studena na ploše svislé S nátěrem lakem asfaltovým</t>
  </si>
  <si>
    <t>(4*0,385+15,245*(0,8+0,3))*2" ..... nátěr betonového ochranného prahu 2xALN</t>
  </si>
  <si>
    <t>194</t>
  </si>
  <si>
    <t>11163152</t>
  </si>
  <si>
    <t>lak hydroizolační asfaltový</t>
  </si>
  <si>
    <t>-99130761</t>
  </si>
  <si>
    <t>36,619*0,00041 'Přepočtené koeficientem množství</t>
  </si>
  <si>
    <t>195</t>
  </si>
  <si>
    <t>711131101</t>
  </si>
  <si>
    <t>Provedení izolace proti zemní vlhkosti pásy na sucho vodorovné AIP nebo tkaninou</t>
  </si>
  <si>
    <t>1778974384</t>
  </si>
  <si>
    <t>Provedení izolace proti zemní vlhkosti pásy na sucho AIP nebo tkaniny na ploše vodorovné V</t>
  </si>
  <si>
    <t>Poznámka k položce:_x000d_
viz TZ kapitola 4.2.13. "Chodníky"_x000d_
skladba chodníku - litý asfalt</t>
  </si>
  <si>
    <t>196</t>
  </si>
  <si>
    <t>62811120</t>
  </si>
  <si>
    <t>asfaltový pás separační bez krycí vrstvy (impregnovaná vložka), typu A</t>
  </si>
  <si>
    <t>921881953</t>
  </si>
  <si>
    <t>155,308*1,1655 'Přepočtené koeficientem množství</t>
  </si>
  <si>
    <t>197</t>
  </si>
  <si>
    <t>711131811</t>
  </si>
  <si>
    <t>Odstranění izolace proti zemní vlhkosti vodorovné</t>
  </si>
  <si>
    <t>-338025181</t>
  </si>
  <si>
    <t>Odstranění izolace proti zemní vlhkosti na ploše vodorovné V</t>
  </si>
  <si>
    <t>198</t>
  </si>
  <si>
    <t>711131821</t>
  </si>
  <si>
    <t>Odstranění izolace proti zemní vlhkosti svislé</t>
  </si>
  <si>
    <t>491970422</t>
  </si>
  <si>
    <t>Odstranění izolace proti zemní vlhkosti na ploše svislé S</t>
  </si>
  <si>
    <t>14,0+17,771</t>
  </si>
  <si>
    <t>199</t>
  </si>
  <si>
    <t>711300000R</t>
  </si>
  <si>
    <t>provedení pečetící vrstvy pod izolaci mostovky</t>
  </si>
  <si>
    <t>-1923777184</t>
  </si>
  <si>
    <t>provedení pečetící vrstvy pod izolaci mostovky včetně přípravy podkladu</t>
  </si>
  <si>
    <t>14,0+120,0+17,771</t>
  </si>
  <si>
    <t>200</t>
  </si>
  <si>
    <t>11163000R</t>
  </si>
  <si>
    <t>pečetící vrsta - dodávka</t>
  </si>
  <si>
    <t>-325251540</t>
  </si>
  <si>
    <t>151,771*0,00032 'Přepočtené koeficientem množství</t>
  </si>
  <si>
    <t>201</t>
  </si>
  <si>
    <t>711311001</t>
  </si>
  <si>
    <t>Provedení hydroizolace mostovek za studena lakem asfaltovým penetračním</t>
  </si>
  <si>
    <t>-953363117</t>
  </si>
  <si>
    <t>Provedení izolace mostovek natěradly a tmely za studena nátěrem lakem asfaltovým penetračním</t>
  </si>
  <si>
    <t>Poznámka k položce:_x000d_
nátěr pro zvýšení přilnavosti_x000d_
viz detail č.7 "Těsnění spáry u drenážního obrubníku a drenážní pero v úžlabí"</t>
  </si>
  <si>
    <t>0,125*(11,458+11,112)</t>
  </si>
  <si>
    <t>0,125*4,0" ..... rezerva pro napojení</t>
  </si>
  <si>
    <t>202</t>
  </si>
  <si>
    <t>-621831084</t>
  </si>
  <si>
    <t>3,321*0,00032 'Přepočtené koeficientem množství</t>
  </si>
  <si>
    <t>203</t>
  </si>
  <si>
    <t>711341564</t>
  </si>
  <si>
    <t>Provedení hydroizolace mostovek pásy přitavením NAIP</t>
  </si>
  <si>
    <t>-2112592914</t>
  </si>
  <si>
    <t>Provedení izolace mostovek pásy přitavením NAIP</t>
  </si>
  <si>
    <t>2*2*15,0*0,5" ..... spára mezi původním úložným prahem a novou NK; viz TZ kapitola 4.2.1. Vozovka a izolace</t>
  </si>
  <si>
    <t>204</t>
  </si>
  <si>
    <t>62832134</t>
  </si>
  <si>
    <t>pás asfaltový natavitelný oxidovaný tl 4,0mm typu V60 S40 s vložkou ze skleněné rohože, s jemnozrnným minerálním posypem</t>
  </si>
  <si>
    <t>-794634144</t>
  </si>
  <si>
    <t>181,771*1,1655 'Přepočtené koeficientem množství</t>
  </si>
  <si>
    <t>205</t>
  </si>
  <si>
    <t>711502R</t>
  </si>
  <si>
    <t>ochrana izolace asfaltovými pásy</t>
  </si>
  <si>
    <t>427129583</t>
  </si>
  <si>
    <t>Poznámka k položce:_x000d_
ochrana izolace pod římsami</t>
  </si>
  <si>
    <t>120,0-60,92</t>
  </si>
  <si>
    <t>206</t>
  </si>
  <si>
    <t>998711101</t>
  </si>
  <si>
    <t>Přesun hmot tonážní pro izolace proti vodě, vlhkosti a plynům v objektech výšky do 6 m</t>
  </si>
  <si>
    <t>-173901080</t>
  </si>
  <si>
    <t>Přesun hmot pro izolace proti vodě, vlhkosti a plynům stanovený z hmotnosti přesunovaného materiálu vodorovná dopravní vzdálenost do 50 m v objektech výšky do 6 m</t>
  </si>
  <si>
    <t>207</t>
  </si>
  <si>
    <t>998711192</t>
  </si>
  <si>
    <t>Příplatek k přesunu hmot tonážní 711 za zvětšený přesun do 100 m</t>
  </si>
  <si>
    <t>410868405</t>
  </si>
  <si>
    <t>Přesun hmot pro izolace proti vodě, vlhkosti a plynům stanovený z hmotnosti přesunovaného materiálu Příplatek k cenám za zvětšený přesun přes vymezenou největší dopravní vzdálenost do 100 m</t>
  </si>
  <si>
    <t>208</t>
  </si>
  <si>
    <t>091104000R</t>
  </si>
  <si>
    <t>Stroje a zařízení nevyžadující montáž - konstrukce na přizvednutí sítí včetně chrániček při betonáži říms</t>
  </si>
  <si>
    <t>1611530566</t>
  </si>
  <si>
    <t>Stroje a zařízení nevyžadující montáž
konstrukce na přizvednutí sítí včetně chrániček při betonáži říms</t>
  </si>
  <si>
    <t>SO 331 - Ochrana kanalizace PVK</t>
  </si>
  <si>
    <t>N00 - Staveništní náklady zhotovitele</t>
  </si>
  <si>
    <t xml:space="preserve">    N01 - Pomocné práce</t>
  </si>
  <si>
    <t>N00</t>
  </si>
  <si>
    <t>Staveništní náklady zhotovitele</t>
  </si>
  <si>
    <t>N01</t>
  </si>
  <si>
    <t>Pomocné práce</t>
  </si>
  <si>
    <t>03730R</t>
  </si>
  <si>
    <t>POMOC PRÁCE ZAJIŠŤ NEBO ZŘÍZ OCHRANU INŽENÝRSKÝCH SÍTÍ</t>
  </si>
  <si>
    <t>512</t>
  </si>
  <si>
    <t>17842583</t>
  </si>
  <si>
    <t>Poznámka k položce:_x000d_
viz Souhrnná technická zpráva kapitola 4.6.2. "SO 331 Ochrana kanalizace PVK"</t>
  </si>
  <si>
    <t>SO 341 - Ochrana vodovodu PVK</t>
  </si>
  <si>
    <t>-792132841</t>
  </si>
  <si>
    <t>Poznámka k položce:_x000d_
viz Souhrnná technická zpráva kapitola 4.6.3. "SO 341 Ochrana vodovodu PVK"</t>
  </si>
  <si>
    <t>SO 521 - Ochrana plynovodu STL PPD</t>
  </si>
  <si>
    <t>03730</t>
  </si>
  <si>
    <t>-2108864869</t>
  </si>
  <si>
    <t>Poznámka k položce:_x000d_
viz Souhrnná technická zpráva kapitola 4.6.9. "SO 521 Ochrana plynovodu STL"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</si>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</sst>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1902501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Most, náměstí Řeporyje D 012, č.akce 1061, Praha 13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Praha 13 - Řeporyje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18. 2. 2021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TSK hl.m. Prahy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Pontex, spol. s 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ROUND(AG55+AG56+AG58+AG60+AG62+AG64+SUM(AG66:AG70),2)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ROUND(AS55+AS56+AS58+AS60+AS62+AS64+SUM(AS66:AS70),2)</f>
        <v>0</v>
      </c>
      <c r="AT54" s="108">
        <f>ROUND(SUM(AV54:AW54),2)</f>
        <v>0</v>
      </c>
      <c r="AU54" s="109">
        <f>ROUND(AU55+AU56+AU58+AU60+AU62+AU64+SUM(AU66:AU70),5)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ROUND(AZ55+AZ56+AZ58+AZ60+AZ62+AZ64+SUM(AZ66:AZ70),2)</f>
        <v>0</v>
      </c>
      <c r="BA54" s="108">
        <f>ROUND(BA55+BA56+BA58+BA60+BA62+BA64+SUM(BA66:BA70),2)</f>
        <v>0</v>
      </c>
      <c r="BB54" s="108">
        <f>ROUND(BB55+BB56+BB58+BB60+BB62+BB64+SUM(BB66:BB70),2)</f>
        <v>0</v>
      </c>
      <c r="BC54" s="108">
        <f>ROUND(BC55+BC56+BC58+BC60+BC62+BC64+SUM(BC66:BC70),2)</f>
        <v>0</v>
      </c>
      <c r="BD54" s="110">
        <f>ROUND(BD55+BD56+BD58+BD60+BD62+BD64+SUM(BD66:BD70),2)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'181 - DIO'!J30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'181 - DIO'!P86</f>
        <v>0</v>
      </c>
      <c r="AV55" s="122">
        <f>'181 - DIO'!J33</f>
        <v>0</v>
      </c>
      <c r="AW55" s="122">
        <f>'181 - DIO'!J34</f>
        <v>0</v>
      </c>
      <c r="AX55" s="122">
        <f>'181 - DIO'!J35</f>
        <v>0</v>
      </c>
      <c r="AY55" s="122">
        <f>'181 - DIO'!J36</f>
        <v>0</v>
      </c>
      <c r="AZ55" s="122">
        <f>'181 - DIO'!F33</f>
        <v>0</v>
      </c>
      <c r="BA55" s="122">
        <f>'181 - DIO'!F34</f>
        <v>0</v>
      </c>
      <c r="BB55" s="122">
        <f>'181 - DIO'!F35</f>
        <v>0</v>
      </c>
      <c r="BC55" s="122">
        <f>'181 - DIO'!F36</f>
        <v>0</v>
      </c>
      <c r="BD55" s="124">
        <f>'181 - DIO'!F37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="7" customFormat="1" ht="16.5" customHeight="1">
      <c r="A56" s="7"/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ROUND(AG57,2)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f>ROUND(AS57,2)</f>
        <v>0</v>
      </c>
      <c r="AT56" s="122">
        <f>ROUND(SUM(AV56:AW56),2)</f>
        <v>0</v>
      </c>
      <c r="AU56" s="123">
        <f>ROUND(AU57,5)</f>
        <v>0</v>
      </c>
      <c r="AV56" s="122">
        <f>ROUND(AZ56*L29,2)</f>
        <v>0</v>
      </c>
      <c r="AW56" s="122">
        <f>ROUND(BA56*L30,2)</f>
        <v>0</v>
      </c>
      <c r="AX56" s="122">
        <f>ROUND(BB56*L29,2)</f>
        <v>0</v>
      </c>
      <c r="AY56" s="122">
        <f>ROUND(BC56*L30,2)</f>
        <v>0</v>
      </c>
      <c r="AZ56" s="122">
        <f>ROUND(AZ57,2)</f>
        <v>0</v>
      </c>
      <c r="BA56" s="122">
        <f>ROUND(BA57,2)</f>
        <v>0</v>
      </c>
      <c r="BB56" s="122">
        <f>ROUND(BB57,2)</f>
        <v>0</v>
      </c>
      <c r="BC56" s="122">
        <f>ROUND(BC57,2)</f>
        <v>0</v>
      </c>
      <c r="BD56" s="124">
        <f>ROUND(BD57,2)</f>
        <v>0</v>
      </c>
      <c r="BE56" s="7"/>
      <c r="BS56" s="125" t="s">
        <v>71</v>
      </c>
      <c r="BT56" s="125" t="s">
        <v>80</v>
      </c>
      <c r="BU56" s="125" t="s">
        <v>73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="4" customFormat="1" ht="16.5" customHeight="1">
      <c r="A57" s="113" t="s">
        <v>76</v>
      </c>
      <c r="B57" s="65"/>
      <c r="C57" s="127"/>
      <c r="D57" s="127"/>
      <c r="E57" s="128" t="s">
        <v>83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461 - Ocharana kabelů 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87</v>
      </c>
      <c r="AR57" s="67"/>
      <c r="AS57" s="131">
        <v>0</v>
      </c>
      <c r="AT57" s="132">
        <f>ROUND(SUM(AV57:AW57),2)</f>
        <v>0</v>
      </c>
      <c r="AU57" s="133">
        <f>'SO 461 - Ocharana kabelů ...'!P94</f>
        <v>0</v>
      </c>
      <c r="AV57" s="132">
        <f>'SO 461 - Ocharana kabelů ...'!J35</f>
        <v>0</v>
      </c>
      <c r="AW57" s="132">
        <f>'SO 461 - Ocharana kabelů ...'!J36</f>
        <v>0</v>
      </c>
      <c r="AX57" s="132">
        <f>'SO 461 - Ocharana kabelů ...'!J37</f>
        <v>0</v>
      </c>
      <c r="AY57" s="132">
        <f>'SO 461 - Ocharana kabelů ...'!J38</f>
        <v>0</v>
      </c>
      <c r="AZ57" s="132">
        <f>'SO 461 - Ocharana kabelů ...'!F35</f>
        <v>0</v>
      </c>
      <c r="BA57" s="132">
        <f>'SO 461 - Ocharana kabelů ...'!F36</f>
        <v>0</v>
      </c>
      <c r="BB57" s="132">
        <f>'SO 461 - Ocharana kabelů ...'!F37</f>
        <v>0</v>
      </c>
      <c r="BC57" s="132">
        <f>'SO 461 - Ocharana kabelů ...'!F38</f>
        <v>0</v>
      </c>
      <c r="BD57" s="134">
        <f>'SO 461 - Ocharana kabelů ...'!F39</f>
        <v>0</v>
      </c>
      <c r="BE57" s="4"/>
      <c r="BT57" s="135" t="s">
        <v>82</v>
      </c>
      <c r="BV57" s="135" t="s">
        <v>74</v>
      </c>
      <c r="BW57" s="135" t="s">
        <v>88</v>
      </c>
      <c r="BX57" s="135" t="s">
        <v>85</v>
      </c>
      <c r="CL57" s="135" t="s">
        <v>19</v>
      </c>
    </row>
    <row r="58" s="7" customFormat="1" ht="16.5" customHeight="1">
      <c r="A58" s="7"/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26">
        <f>ROUND(AG59,2)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f>ROUND(AS59,2)</f>
        <v>0</v>
      </c>
      <c r="AT58" s="122">
        <f>ROUND(SUM(AV58:AW58),2)</f>
        <v>0</v>
      </c>
      <c r="AU58" s="123">
        <f>ROUND(AU59,5)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ROUND(AZ59,2)</f>
        <v>0</v>
      </c>
      <c r="BA58" s="122">
        <f>ROUND(BA59,2)</f>
        <v>0</v>
      </c>
      <c r="BB58" s="122">
        <f>ROUND(BB59,2)</f>
        <v>0</v>
      </c>
      <c r="BC58" s="122">
        <f>ROUND(BC59,2)</f>
        <v>0</v>
      </c>
      <c r="BD58" s="124">
        <f>ROUND(BD59,2)</f>
        <v>0</v>
      </c>
      <c r="BE58" s="7"/>
      <c r="BS58" s="125" t="s">
        <v>71</v>
      </c>
      <c r="BT58" s="125" t="s">
        <v>80</v>
      </c>
      <c r="BU58" s="125" t="s">
        <v>73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="4" customFormat="1" ht="16.5" customHeight="1">
      <c r="A59" s="113" t="s">
        <v>76</v>
      </c>
      <c r="B59" s="65"/>
      <c r="C59" s="127"/>
      <c r="D59" s="127"/>
      <c r="E59" s="128" t="s">
        <v>89</v>
      </c>
      <c r="F59" s="128"/>
      <c r="G59" s="128"/>
      <c r="H59" s="128"/>
      <c r="I59" s="128"/>
      <c r="J59" s="127"/>
      <c r="K59" s="128" t="s">
        <v>90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462 - Ochrana kabelů T...'!J32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87</v>
      </c>
      <c r="AR59" s="67"/>
      <c r="AS59" s="131">
        <v>0</v>
      </c>
      <c r="AT59" s="132">
        <f>ROUND(SUM(AV59:AW59),2)</f>
        <v>0</v>
      </c>
      <c r="AU59" s="133">
        <f>'SO 462 - Ochrana kabelů T...'!P93</f>
        <v>0</v>
      </c>
      <c r="AV59" s="132">
        <f>'SO 462 - Ochrana kabelů T...'!J35</f>
        <v>0</v>
      </c>
      <c r="AW59" s="132">
        <f>'SO 462 - Ochrana kabelů T...'!J36</f>
        <v>0</v>
      </c>
      <c r="AX59" s="132">
        <f>'SO 462 - Ochrana kabelů T...'!J37</f>
        <v>0</v>
      </c>
      <c r="AY59" s="132">
        <f>'SO 462 - Ochrana kabelů T...'!J38</f>
        <v>0</v>
      </c>
      <c r="AZ59" s="132">
        <f>'SO 462 - Ochrana kabelů T...'!F35</f>
        <v>0</v>
      </c>
      <c r="BA59" s="132">
        <f>'SO 462 - Ochrana kabelů T...'!F36</f>
        <v>0</v>
      </c>
      <c r="BB59" s="132">
        <f>'SO 462 - Ochrana kabelů T...'!F37</f>
        <v>0</v>
      </c>
      <c r="BC59" s="132">
        <f>'SO 462 - Ochrana kabelů T...'!F38</f>
        <v>0</v>
      </c>
      <c r="BD59" s="134">
        <f>'SO 462 - Ochrana kabelů T...'!F39</f>
        <v>0</v>
      </c>
      <c r="BE59" s="4"/>
      <c r="BT59" s="135" t="s">
        <v>82</v>
      </c>
      <c r="BV59" s="135" t="s">
        <v>74</v>
      </c>
      <c r="BW59" s="135" t="s">
        <v>92</v>
      </c>
      <c r="BX59" s="135" t="s">
        <v>91</v>
      </c>
      <c r="CL59" s="135" t="s">
        <v>19</v>
      </c>
    </row>
    <row r="60" s="7" customFormat="1" ht="16.5" customHeight="1">
      <c r="A60" s="7"/>
      <c r="B60" s="114"/>
      <c r="C60" s="115"/>
      <c r="D60" s="116" t="s">
        <v>93</v>
      </c>
      <c r="E60" s="116"/>
      <c r="F60" s="116"/>
      <c r="G60" s="116"/>
      <c r="H60" s="116"/>
      <c r="I60" s="117"/>
      <c r="J60" s="116" t="s">
        <v>94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26">
        <f>ROUND(AG61,2)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f>ROUND(AS61,2)</f>
        <v>0</v>
      </c>
      <c r="AT60" s="122">
        <f>ROUND(SUM(AV60:AW60),2)</f>
        <v>0</v>
      </c>
      <c r="AU60" s="123">
        <f>ROUND(AU61,5)</f>
        <v>0</v>
      </c>
      <c r="AV60" s="122">
        <f>ROUND(AZ60*L29,2)</f>
        <v>0</v>
      </c>
      <c r="AW60" s="122">
        <f>ROUND(BA60*L30,2)</f>
        <v>0</v>
      </c>
      <c r="AX60" s="122">
        <f>ROUND(BB60*L29,2)</f>
        <v>0</v>
      </c>
      <c r="AY60" s="122">
        <f>ROUND(BC60*L30,2)</f>
        <v>0</v>
      </c>
      <c r="AZ60" s="122">
        <f>ROUND(AZ61,2)</f>
        <v>0</v>
      </c>
      <c r="BA60" s="122">
        <f>ROUND(BA61,2)</f>
        <v>0</v>
      </c>
      <c r="BB60" s="122">
        <f>ROUND(BB61,2)</f>
        <v>0</v>
      </c>
      <c r="BC60" s="122">
        <f>ROUND(BC61,2)</f>
        <v>0</v>
      </c>
      <c r="BD60" s="124">
        <f>ROUND(BD61,2)</f>
        <v>0</v>
      </c>
      <c r="BE60" s="7"/>
      <c r="BS60" s="125" t="s">
        <v>71</v>
      </c>
      <c r="BT60" s="125" t="s">
        <v>80</v>
      </c>
      <c r="BU60" s="125" t="s">
        <v>73</v>
      </c>
      <c r="BV60" s="125" t="s">
        <v>74</v>
      </c>
      <c r="BW60" s="125" t="s">
        <v>95</v>
      </c>
      <c r="BX60" s="125" t="s">
        <v>5</v>
      </c>
      <c r="CL60" s="125" t="s">
        <v>19</v>
      </c>
      <c r="CM60" s="125" t="s">
        <v>82</v>
      </c>
    </row>
    <row r="61" s="4" customFormat="1" ht="16.5" customHeight="1">
      <c r="A61" s="113" t="s">
        <v>76</v>
      </c>
      <c r="B61" s="65"/>
      <c r="C61" s="127"/>
      <c r="D61" s="127"/>
      <c r="E61" s="128" t="s">
        <v>93</v>
      </c>
      <c r="F61" s="128"/>
      <c r="G61" s="128"/>
      <c r="H61" s="128"/>
      <c r="I61" s="128"/>
      <c r="J61" s="127"/>
      <c r="K61" s="128" t="s">
        <v>94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463 - Úprava zařízení 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87</v>
      </c>
      <c r="AR61" s="67"/>
      <c r="AS61" s="131">
        <v>0</v>
      </c>
      <c r="AT61" s="132">
        <f>ROUND(SUM(AV61:AW61),2)</f>
        <v>0</v>
      </c>
      <c r="AU61" s="133">
        <f>'SO 463 - Úprava zařízení ...'!P93</f>
        <v>0</v>
      </c>
      <c r="AV61" s="132">
        <f>'SO 463 - Úprava zařízení ...'!J35</f>
        <v>0</v>
      </c>
      <c r="AW61" s="132">
        <f>'SO 463 - Úprava zařízení ...'!J36</f>
        <v>0</v>
      </c>
      <c r="AX61" s="132">
        <f>'SO 463 - Úprava zařízení ...'!J37</f>
        <v>0</v>
      </c>
      <c r="AY61" s="132">
        <f>'SO 463 - Úprava zařízení ...'!J38</f>
        <v>0</v>
      </c>
      <c r="AZ61" s="132">
        <f>'SO 463 - Úprava zařízení ...'!F35</f>
        <v>0</v>
      </c>
      <c r="BA61" s="132">
        <f>'SO 463 - Úprava zařízení ...'!F36</f>
        <v>0</v>
      </c>
      <c r="BB61" s="132">
        <f>'SO 463 - Úprava zařízení ...'!F37</f>
        <v>0</v>
      </c>
      <c r="BC61" s="132">
        <f>'SO 463 - Úprava zařízení ...'!F38</f>
        <v>0</v>
      </c>
      <c r="BD61" s="134">
        <f>'SO 463 - Úprava zařízení ...'!F39</f>
        <v>0</v>
      </c>
      <c r="BE61" s="4"/>
      <c r="BT61" s="135" t="s">
        <v>82</v>
      </c>
      <c r="BV61" s="135" t="s">
        <v>74</v>
      </c>
      <c r="BW61" s="135" t="s">
        <v>96</v>
      </c>
      <c r="BX61" s="135" t="s">
        <v>95</v>
      </c>
      <c r="CL61" s="135" t="s">
        <v>19</v>
      </c>
    </row>
    <row r="62" s="7" customFormat="1" ht="16.5" customHeight="1">
      <c r="A62" s="7"/>
      <c r="B62" s="114"/>
      <c r="C62" s="115"/>
      <c r="D62" s="116" t="s">
        <v>97</v>
      </c>
      <c r="E62" s="116"/>
      <c r="F62" s="116"/>
      <c r="G62" s="116"/>
      <c r="H62" s="116"/>
      <c r="I62" s="117"/>
      <c r="J62" s="116" t="s">
        <v>98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26">
        <f>ROUND(AG63,2)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f>ROUND(AS63,2)</f>
        <v>0</v>
      </c>
      <c r="AT62" s="122">
        <f>ROUND(SUM(AV62:AW62),2)</f>
        <v>0</v>
      </c>
      <c r="AU62" s="123">
        <f>ROUND(AU63,5)</f>
        <v>0</v>
      </c>
      <c r="AV62" s="122">
        <f>ROUND(AZ62*L29,2)</f>
        <v>0</v>
      </c>
      <c r="AW62" s="122">
        <f>ROUND(BA62*L30,2)</f>
        <v>0</v>
      </c>
      <c r="AX62" s="122">
        <f>ROUND(BB62*L29,2)</f>
        <v>0</v>
      </c>
      <c r="AY62" s="122">
        <f>ROUND(BC62*L30,2)</f>
        <v>0</v>
      </c>
      <c r="AZ62" s="122">
        <f>ROUND(AZ63,2)</f>
        <v>0</v>
      </c>
      <c r="BA62" s="122">
        <f>ROUND(BA63,2)</f>
        <v>0</v>
      </c>
      <c r="BB62" s="122">
        <f>ROUND(BB63,2)</f>
        <v>0</v>
      </c>
      <c r="BC62" s="122">
        <f>ROUND(BC63,2)</f>
        <v>0</v>
      </c>
      <c r="BD62" s="124">
        <f>ROUND(BD63,2)</f>
        <v>0</v>
      </c>
      <c r="BE62" s="7"/>
      <c r="BS62" s="125" t="s">
        <v>71</v>
      </c>
      <c r="BT62" s="125" t="s">
        <v>80</v>
      </c>
      <c r="BU62" s="125" t="s">
        <v>73</v>
      </c>
      <c r="BV62" s="125" t="s">
        <v>74</v>
      </c>
      <c r="BW62" s="125" t="s">
        <v>99</v>
      </c>
      <c r="BX62" s="125" t="s">
        <v>5</v>
      </c>
      <c r="CL62" s="125" t="s">
        <v>19</v>
      </c>
      <c r="CM62" s="125" t="s">
        <v>82</v>
      </c>
    </row>
    <row r="63" s="4" customFormat="1" ht="16.5" customHeight="1">
      <c r="A63" s="113" t="s">
        <v>76</v>
      </c>
      <c r="B63" s="65"/>
      <c r="C63" s="127"/>
      <c r="D63" s="127"/>
      <c r="E63" s="128" t="s">
        <v>97</v>
      </c>
      <c r="F63" s="128"/>
      <c r="G63" s="128"/>
      <c r="H63" s="128"/>
      <c r="I63" s="128"/>
      <c r="J63" s="127"/>
      <c r="K63" s="128" t="s">
        <v>98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'SO 431 - Ochrana NN kabel...'!J32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87</v>
      </c>
      <c r="AR63" s="67"/>
      <c r="AS63" s="131">
        <v>0</v>
      </c>
      <c r="AT63" s="132">
        <f>ROUND(SUM(AV63:AW63),2)</f>
        <v>0</v>
      </c>
      <c r="AU63" s="133">
        <f>'SO 431 - Ochrana NN kabel...'!P95</f>
        <v>0</v>
      </c>
      <c r="AV63" s="132">
        <f>'SO 431 - Ochrana NN kabel...'!J35</f>
        <v>0</v>
      </c>
      <c r="AW63" s="132">
        <f>'SO 431 - Ochrana NN kabel...'!J36</f>
        <v>0</v>
      </c>
      <c r="AX63" s="132">
        <f>'SO 431 - Ochrana NN kabel...'!J37</f>
        <v>0</v>
      </c>
      <c r="AY63" s="132">
        <f>'SO 431 - Ochrana NN kabel...'!J38</f>
        <v>0</v>
      </c>
      <c r="AZ63" s="132">
        <f>'SO 431 - Ochrana NN kabel...'!F35</f>
        <v>0</v>
      </c>
      <c r="BA63" s="132">
        <f>'SO 431 - Ochrana NN kabel...'!F36</f>
        <v>0</v>
      </c>
      <c r="BB63" s="132">
        <f>'SO 431 - Ochrana NN kabel...'!F37</f>
        <v>0</v>
      </c>
      <c r="BC63" s="132">
        <f>'SO 431 - Ochrana NN kabel...'!F38</f>
        <v>0</v>
      </c>
      <c r="BD63" s="134">
        <f>'SO 431 - Ochrana NN kabel...'!F39</f>
        <v>0</v>
      </c>
      <c r="BE63" s="4"/>
      <c r="BT63" s="135" t="s">
        <v>82</v>
      </c>
      <c r="BV63" s="135" t="s">
        <v>74</v>
      </c>
      <c r="BW63" s="135" t="s">
        <v>100</v>
      </c>
      <c r="BX63" s="135" t="s">
        <v>99</v>
      </c>
      <c r="CL63" s="135" t="s">
        <v>19</v>
      </c>
    </row>
    <row r="64" s="7" customFormat="1" ht="16.5" customHeight="1">
      <c r="A64" s="7"/>
      <c r="B64" s="114"/>
      <c r="C64" s="115"/>
      <c r="D64" s="116" t="s">
        <v>101</v>
      </c>
      <c r="E64" s="116"/>
      <c r="F64" s="116"/>
      <c r="G64" s="116"/>
      <c r="H64" s="116"/>
      <c r="I64" s="117"/>
      <c r="J64" s="116" t="s">
        <v>102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26">
        <f>ROUND(AG65,2)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1">
        <f>ROUND(AS65,2)</f>
        <v>0</v>
      </c>
      <c r="AT64" s="122">
        <f>ROUND(SUM(AV64:AW64),2)</f>
        <v>0</v>
      </c>
      <c r="AU64" s="123">
        <f>ROUND(AU65,5)</f>
        <v>0</v>
      </c>
      <c r="AV64" s="122">
        <f>ROUND(AZ64*L29,2)</f>
        <v>0</v>
      </c>
      <c r="AW64" s="122">
        <f>ROUND(BA64*L30,2)</f>
        <v>0</v>
      </c>
      <c r="AX64" s="122">
        <f>ROUND(BB64*L29,2)</f>
        <v>0</v>
      </c>
      <c r="AY64" s="122">
        <f>ROUND(BC64*L30,2)</f>
        <v>0</v>
      </c>
      <c r="AZ64" s="122">
        <f>ROUND(AZ65,2)</f>
        <v>0</v>
      </c>
      <c r="BA64" s="122">
        <f>ROUND(BA65,2)</f>
        <v>0</v>
      </c>
      <c r="BB64" s="122">
        <f>ROUND(BB65,2)</f>
        <v>0</v>
      </c>
      <c r="BC64" s="122">
        <f>ROUND(BC65,2)</f>
        <v>0</v>
      </c>
      <c r="BD64" s="124">
        <f>ROUND(BD65,2)</f>
        <v>0</v>
      </c>
      <c r="BE64" s="7"/>
      <c r="BS64" s="125" t="s">
        <v>71</v>
      </c>
      <c r="BT64" s="125" t="s">
        <v>80</v>
      </c>
      <c r="BU64" s="125" t="s">
        <v>73</v>
      </c>
      <c r="BV64" s="125" t="s">
        <v>74</v>
      </c>
      <c r="BW64" s="125" t="s">
        <v>103</v>
      </c>
      <c r="BX64" s="125" t="s">
        <v>5</v>
      </c>
      <c r="CL64" s="125" t="s">
        <v>19</v>
      </c>
      <c r="CM64" s="125" t="s">
        <v>82</v>
      </c>
    </row>
    <row r="65" s="4" customFormat="1" ht="16.5" customHeight="1">
      <c r="A65" s="113" t="s">
        <v>76</v>
      </c>
      <c r="B65" s="65"/>
      <c r="C65" s="127"/>
      <c r="D65" s="127"/>
      <c r="E65" s="128" t="s">
        <v>101</v>
      </c>
      <c r="F65" s="128"/>
      <c r="G65" s="128"/>
      <c r="H65" s="128"/>
      <c r="I65" s="128"/>
      <c r="J65" s="127"/>
      <c r="K65" s="128" t="s">
        <v>104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'SO 432 - Ocharana kabelu ...'!J32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87</v>
      </c>
      <c r="AR65" s="67"/>
      <c r="AS65" s="131">
        <v>0</v>
      </c>
      <c r="AT65" s="132">
        <f>ROUND(SUM(AV65:AW65),2)</f>
        <v>0</v>
      </c>
      <c r="AU65" s="133">
        <f>'SO 432 - Ocharana kabelu ...'!P93</f>
        <v>0</v>
      </c>
      <c r="AV65" s="132">
        <f>'SO 432 - Ocharana kabelu ...'!J35</f>
        <v>0</v>
      </c>
      <c r="AW65" s="132">
        <f>'SO 432 - Ocharana kabelu ...'!J36</f>
        <v>0</v>
      </c>
      <c r="AX65" s="132">
        <f>'SO 432 - Ocharana kabelu ...'!J37</f>
        <v>0</v>
      </c>
      <c r="AY65" s="132">
        <f>'SO 432 - Ocharana kabelu ...'!J38</f>
        <v>0</v>
      </c>
      <c r="AZ65" s="132">
        <f>'SO 432 - Ocharana kabelu ...'!F35</f>
        <v>0</v>
      </c>
      <c r="BA65" s="132">
        <f>'SO 432 - Ocharana kabelu ...'!F36</f>
        <v>0</v>
      </c>
      <c r="BB65" s="132">
        <f>'SO 432 - Ocharana kabelu ...'!F37</f>
        <v>0</v>
      </c>
      <c r="BC65" s="132">
        <f>'SO 432 - Ocharana kabelu ...'!F38</f>
        <v>0</v>
      </c>
      <c r="BD65" s="134">
        <f>'SO 432 - Ocharana kabelu ...'!F39</f>
        <v>0</v>
      </c>
      <c r="BE65" s="4"/>
      <c r="BT65" s="135" t="s">
        <v>82</v>
      </c>
      <c r="BV65" s="135" t="s">
        <v>74</v>
      </c>
      <c r="BW65" s="135" t="s">
        <v>105</v>
      </c>
      <c r="BX65" s="135" t="s">
        <v>103</v>
      </c>
      <c r="CL65" s="135" t="s">
        <v>19</v>
      </c>
    </row>
    <row r="66" s="7" customFormat="1" ht="16.5" customHeight="1">
      <c r="A66" s="113" t="s">
        <v>76</v>
      </c>
      <c r="B66" s="114"/>
      <c r="C66" s="115"/>
      <c r="D66" s="116" t="s">
        <v>106</v>
      </c>
      <c r="E66" s="116"/>
      <c r="F66" s="116"/>
      <c r="G66" s="116"/>
      <c r="H66" s="116"/>
      <c r="I66" s="117"/>
      <c r="J66" s="116" t="s">
        <v>107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'SO 000 - Vedlejší a ostat...'!J30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79</v>
      </c>
      <c r="AR66" s="120"/>
      <c r="AS66" s="121">
        <v>0</v>
      </c>
      <c r="AT66" s="122">
        <f>ROUND(SUM(AV66:AW66),2)</f>
        <v>0</v>
      </c>
      <c r="AU66" s="123">
        <f>'SO 000 - Vedlejší a ostat...'!P85</f>
        <v>0</v>
      </c>
      <c r="AV66" s="122">
        <f>'SO 000 - Vedlejší a ostat...'!J33</f>
        <v>0</v>
      </c>
      <c r="AW66" s="122">
        <f>'SO 000 - Vedlejší a ostat...'!J34</f>
        <v>0</v>
      </c>
      <c r="AX66" s="122">
        <f>'SO 000 - Vedlejší a ostat...'!J35</f>
        <v>0</v>
      </c>
      <c r="AY66" s="122">
        <f>'SO 000 - Vedlejší a ostat...'!J36</f>
        <v>0</v>
      </c>
      <c r="AZ66" s="122">
        <f>'SO 000 - Vedlejší a ostat...'!F33</f>
        <v>0</v>
      </c>
      <c r="BA66" s="122">
        <f>'SO 000 - Vedlejší a ostat...'!F34</f>
        <v>0</v>
      </c>
      <c r="BB66" s="122">
        <f>'SO 000 - Vedlejší a ostat...'!F35</f>
        <v>0</v>
      </c>
      <c r="BC66" s="122">
        <f>'SO 000 - Vedlejší a ostat...'!F36</f>
        <v>0</v>
      </c>
      <c r="BD66" s="124">
        <f>'SO 000 - Vedlejší a ostat...'!F37</f>
        <v>0</v>
      </c>
      <c r="BE66" s="7"/>
      <c r="BT66" s="125" t="s">
        <v>80</v>
      </c>
      <c r="BV66" s="125" t="s">
        <v>74</v>
      </c>
      <c r="BW66" s="125" t="s">
        <v>108</v>
      </c>
      <c r="BX66" s="125" t="s">
        <v>5</v>
      </c>
      <c r="CL66" s="125" t="s">
        <v>19</v>
      </c>
      <c r="CM66" s="125" t="s">
        <v>82</v>
      </c>
    </row>
    <row r="67" s="7" customFormat="1" ht="16.5" customHeight="1">
      <c r="A67" s="113" t="s">
        <v>76</v>
      </c>
      <c r="B67" s="114"/>
      <c r="C67" s="115"/>
      <c r="D67" s="116" t="s">
        <v>109</v>
      </c>
      <c r="E67" s="116"/>
      <c r="F67" s="116"/>
      <c r="G67" s="116"/>
      <c r="H67" s="116"/>
      <c r="I67" s="117"/>
      <c r="J67" s="116" t="s">
        <v>110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'SO 201 - Most'!J30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79</v>
      </c>
      <c r="AR67" s="120"/>
      <c r="AS67" s="121">
        <v>0</v>
      </c>
      <c r="AT67" s="122">
        <f>ROUND(SUM(AV67:AW67),2)</f>
        <v>0</v>
      </c>
      <c r="AU67" s="123">
        <f>'SO 201 - Most'!P95</f>
        <v>0</v>
      </c>
      <c r="AV67" s="122">
        <f>'SO 201 - Most'!J33</f>
        <v>0</v>
      </c>
      <c r="AW67" s="122">
        <f>'SO 201 - Most'!J34</f>
        <v>0</v>
      </c>
      <c r="AX67" s="122">
        <f>'SO 201 - Most'!J35</f>
        <v>0</v>
      </c>
      <c r="AY67" s="122">
        <f>'SO 201 - Most'!J36</f>
        <v>0</v>
      </c>
      <c r="AZ67" s="122">
        <f>'SO 201 - Most'!F33</f>
        <v>0</v>
      </c>
      <c r="BA67" s="122">
        <f>'SO 201 - Most'!F34</f>
        <v>0</v>
      </c>
      <c r="BB67" s="122">
        <f>'SO 201 - Most'!F35</f>
        <v>0</v>
      </c>
      <c r="BC67" s="122">
        <f>'SO 201 - Most'!F36</f>
        <v>0</v>
      </c>
      <c r="BD67" s="124">
        <f>'SO 201 - Most'!F37</f>
        <v>0</v>
      </c>
      <c r="BE67" s="7"/>
      <c r="BT67" s="125" t="s">
        <v>80</v>
      </c>
      <c r="BV67" s="125" t="s">
        <v>74</v>
      </c>
      <c r="BW67" s="125" t="s">
        <v>111</v>
      </c>
      <c r="BX67" s="125" t="s">
        <v>5</v>
      </c>
      <c r="CL67" s="125" t="s">
        <v>19</v>
      </c>
      <c r="CM67" s="125" t="s">
        <v>82</v>
      </c>
    </row>
    <row r="68" s="7" customFormat="1" ht="16.5" customHeight="1">
      <c r="A68" s="113" t="s">
        <v>76</v>
      </c>
      <c r="B68" s="114"/>
      <c r="C68" s="115"/>
      <c r="D68" s="116" t="s">
        <v>112</v>
      </c>
      <c r="E68" s="116"/>
      <c r="F68" s="116"/>
      <c r="G68" s="116"/>
      <c r="H68" s="116"/>
      <c r="I68" s="117"/>
      <c r="J68" s="116" t="s">
        <v>113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'SO 331 - Ochrana kanaliza...'!J30</f>
        <v>0</v>
      </c>
      <c r="AH68" s="117"/>
      <c r="AI68" s="117"/>
      <c r="AJ68" s="117"/>
      <c r="AK68" s="117"/>
      <c r="AL68" s="117"/>
      <c r="AM68" s="117"/>
      <c r="AN68" s="118">
        <f>SUM(AG68,AT68)</f>
        <v>0</v>
      </c>
      <c r="AO68" s="117"/>
      <c r="AP68" s="117"/>
      <c r="AQ68" s="119" t="s">
        <v>79</v>
      </c>
      <c r="AR68" s="120"/>
      <c r="AS68" s="121">
        <v>0</v>
      </c>
      <c r="AT68" s="122">
        <f>ROUND(SUM(AV68:AW68),2)</f>
        <v>0</v>
      </c>
      <c r="AU68" s="123">
        <f>'SO 331 - Ochrana kanaliza...'!P81</f>
        <v>0</v>
      </c>
      <c r="AV68" s="122">
        <f>'SO 331 - Ochrana kanaliza...'!J33</f>
        <v>0</v>
      </c>
      <c r="AW68" s="122">
        <f>'SO 331 - Ochrana kanaliza...'!J34</f>
        <v>0</v>
      </c>
      <c r="AX68" s="122">
        <f>'SO 331 - Ochrana kanaliza...'!J35</f>
        <v>0</v>
      </c>
      <c r="AY68" s="122">
        <f>'SO 331 - Ochrana kanaliza...'!J36</f>
        <v>0</v>
      </c>
      <c r="AZ68" s="122">
        <f>'SO 331 - Ochrana kanaliza...'!F33</f>
        <v>0</v>
      </c>
      <c r="BA68" s="122">
        <f>'SO 331 - Ochrana kanaliza...'!F34</f>
        <v>0</v>
      </c>
      <c r="BB68" s="122">
        <f>'SO 331 - Ochrana kanaliza...'!F35</f>
        <v>0</v>
      </c>
      <c r="BC68" s="122">
        <f>'SO 331 - Ochrana kanaliza...'!F36</f>
        <v>0</v>
      </c>
      <c r="BD68" s="124">
        <f>'SO 331 - Ochrana kanaliza...'!F37</f>
        <v>0</v>
      </c>
      <c r="BE68" s="7"/>
      <c r="BT68" s="125" t="s">
        <v>80</v>
      </c>
      <c r="BV68" s="125" t="s">
        <v>74</v>
      </c>
      <c r="BW68" s="125" t="s">
        <v>114</v>
      </c>
      <c r="BX68" s="125" t="s">
        <v>5</v>
      </c>
      <c r="CL68" s="125" t="s">
        <v>19</v>
      </c>
      <c r="CM68" s="125" t="s">
        <v>82</v>
      </c>
    </row>
    <row r="69" s="7" customFormat="1" ht="16.5" customHeight="1">
      <c r="A69" s="113" t="s">
        <v>76</v>
      </c>
      <c r="B69" s="114"/>
      <c r="C69" s="115"/>
      <c r="D69" s="116" t="s">
        <v>115</v>
      </c>
      <c r="E69" s="116"/>
      <c r="F69" s="116"/>
      <c r="G69" s="116"/>
      <c r="H69" s="116"/>
      <c r="I69" s="117"/>
      <c r="J69" s="116" t="s">
        <v>116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'SO 341 - Ochrana vodovodu...'!J30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79</v>
      </c>
      <c r="AR69" s="120"/>
      <c r="AS69" s="121">
        <v>0</v>
      </c>
      <c r="AT69" s="122">
        <f>ROUND(SUM(AV69:AW69),2)</f>
        <v>0</v>
      </c>
      <c r="AU69" s="123">
        <f>'SO 341 - Ochrana vodovodu...'!P81</f>
        <v>0</v>
      </c>
      <c r="AV69" s="122">
        <f>'SO 341 - Ochrana vodovodu...'!J33</f>
        <v>0</v>
      </c>
      <c r="AW69" s="122">
        <f>'SO 341 - Ochrana vodovodu...'!J34</f>
        <v>0</v>
      </c>
      <c r="AX69" s="122">
        <f>'SO 341 - Ochrana vodovodu...'!J35</f>
        <v>0</v>
      </c>
      <c r="AY69" s="122">
        <f>'SO 341 - Ochrana vodovodu...'!J36</f>
        <v>0</v>
      </c>
      <c r="AZ69" s="122">
        <f>'SO 341 - Ochrana vodovodu...'!F33</f>
        <v>0</v>
      </c>
      <c r="BA69" s="122">
        <f>'SO 341 - Ochrana vodovodu...'!F34</f>
        <v>0</v>
      </c>
      <c r="BB69" s="122">
        <f>'SO 341 - Ochrana vodovodu...'!F35</f>
        <v>0</v>
      </c>
      <c r="BC69" s="122">
        <f>'SO 341 - Ochrana vodovodu...'!F36</f>
        <v>0</v>
      </c>
      <c r="BD69" s="124">
        <f>'SO 341 - Ochrana vodovodu...'!F37</f>
        <v>0</v>
      </c>
      <c r="BE69" s="7"/>
      <c r="BT69" s="125" t="s">
        <v>80</v>
      </c>
      <c r="BV69" s="125" t="s">
        <v>74</v>
      </c>
      <c r="BW69" s="125" t="s">
        <v>117</v>
      </c>
      <c r="BX69" s="125" t="s">
        <v>5</v>
      </c>
      <c r="CL69" s="125" t="s">
        <v>19</v>
      </c>
      <c r="CM69" s="125" t="s">
        <v>82</v>
      </c>
    </row>
    <row r="70" s="7" customFormat="1" ht="16.5" customHeight="1">
      <c r="A70" s="113" t="s">
        <v>76</v>
      </c>
      <c r="B70" s="114"/>
      <c r="C70" s="115"/>
      <c r="D70" s="116" t="s">
        <v>118</v>
      </c>
      <c r="E70" s="116"/>
      <c r="F70" s="116"/>
      <c r="G70" s="116"/>
      <c r="H70" s="116"/>
      <c r="I70" s="117"/>
      <c r="J70" s="116" t="s">
        <v>119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'SO 521 - Ochrana plynovod...'!J30</f>
        <v>0</v>
      </c>
      <c r="AH70" s="117"/>
      <c r="AI70" s="117"/>
      <c r="AJ70" s="117"/>
      <c r="AK70" s="117"/>
      <c r="AL70" s="117"/>
      <c r="AM70" s="117"/>
      <c r="AN70" s="118">
        <f>SUM(AG70,AT70)</f>
        <v>0</v>
      </c>
      <c r="AO70" s="117"/>
      <c r="AP70" s="117"/>
      <c r="AQ70" s="119" t="s">
        <v>79</v>
      </c>
      <c r="AR70" s="120"/>
      <c r="AS70" s="136">
        <v>0</v>
      </c>
      <c r="AT70" s="137">
        <f>ROUND(SUM(AV70:AW70),2)</f>
        <v>0</v>
      </c>
      <c r="AU70" s="138">
        <f>'SO 521 - Ochrana plynovod...'!P81</f>
        <v>0</v>
      </c>
      <c r="AV70" s="137">
        <f>'SO 521 - Ochrana plynovod...'!J33</f>
        <v>0</v>
      </c>
      <c r="AW70" s="137">
        <f>'SO 521 - Ochrana plynovod...'!J34</f>
        <v>0</v>
      </c>
      <c r="AX70" s="137">
        <f>'SO 521 - Ochrana plynovod...'!J35</f>
        <v>0</v>
      </c>
      <c r="AY70" s="137">
        <f>'SO 521 - Ochrana plynovod...'!J36</f>
        <v>0</v>
      </c>
      <c r="AZ70" s="137">
        <f>'SO 521 - Ochrana plynovod...'!F33</f>
        <v>0</v>
      </c>
      <c r="BA70" s="137">
        <f>'SO 521 - Ochrana plynovod...'!F34</f>
        <v>0</v>
      </c>
      <c r="BB70" s="137">
        <f>'SO 521 - Ochrana plynovod...'!F35</f>
        <v>0</v>
      </c>
      <c r="BC70" s="137">
        <f>'SO 521 - Ochrana plynovod...'!F36</f>
        <v>0</v>
      </c>
      <c r="BD70" s="139">
        <f>'SO 521 - Ochrana plynovod...'!F37</f>
        <v>0</v>
      </c>
      <c r="BE70" s="7"/>
      <c r="BT70" s="125" t="s">
        <v>80</v>
      </c>
      <c r="BV70" s="125" t="s">
        <v>74</v>
      </c>
      <c r="BW70" s="125" t="s">
        <v>120</v>
      </c>
      <c r="BX70" s="125" t="s">
        <v>5</v>
      </c>
      <c r="CL70" s="125" t="s">
        <v>19</v>
      </c>
      <c r="CM70" s="125" t="s">
        <v>82</v>
      </c>
    </row>
    <row r="71" s="2" customFormat="1" ht="30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46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</sheetData>
  <sheetProtection sheet="1" formatColumns="0" formatRows="0" objects="1" scenarios="1" spinCount="100000" saltValue="dWKwHkpxF39eHCmpFGWZbaemB012mHmX2tZ2ZkYsbAebduTQSssJyMCAfRDZkRDb8w3m40vHesxNDzq1zjRG4A==" hashValue="mjDAMphGnRb4MJL5TIcRrihe7icCyGYIhsLU370SrA+3+mQ1i1DfR+yxOeqkKCXTK8FBeuCuiJbOvQmsa/Ecmg==" algorithmName="SHA-512" password="CC35"/>
  <mergeCells count="102">
    <mergeCell ref="C52:G52"/>
    <mergeCell ref="D58:H58"/>
    <mergeCell ref="D64:H64"/>
    <mergeCell ref="D60:H60"/>
    <mergeCell ref="D56:H56"/>
    <mergeCell ref="D62:H62"/>
    <mergeCell ref="D55:H55"/>
    <mergeCell ref="E59:I59"/>
    <mergeCell ref="E63:I63"/>
    <mergeCell ref="E57:I57"/>
    <mergeCell ref="E61:I61"/>
    <mergeCell ref="I52:AF52"/>
    <mergeCell ref="J60:AF60"/>
    <mergeCell ref="J56:AF56"/>
    <mergeCell ref="J55:AF55"/>
    <mergeCell ref="J62:AF62"/>
    <mergeCell ref="J64:AF64"/>
    <mergeCell ref="J58:AF58"/>
    <mergeCell ref="K61:AF61"/>
    <mergeCell ref="K57:AF57"/>
    <mergeCell ref="K63:AF63"/>
    <mergeCell ref="K59:AF59"/>
    <mergeCell ref="L45:AO45"/>
    <mergeCell ref="E65:I65"/>
    <mergeCell ref="K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1:AM61"/>
    <mergeCell ref="AG60:AM60"/>
    <mergeCell ref="AG62:AM62"/>
    <mergeCell ref="AG63:AM63"/>
    <mergeCell ref="AG59:AM59"/>
    <mergeCell ref="AG58:AM58"/>
    <mergeCell ref="AG57:AM57"/>
    <mergeCell ref="AG56:AM56"/>
    <mergeCell ref="AG52:AM52"/>
    <mergeCell ref="AG55:AM55"/>
    <mergeCell ref="AG64:AM64"/>
    <mergeCell ref="AM47:AN47"/>
    <mergeCell ref="AM49:AP49"/>
    <mergeCell ref="AM50:AP50"/>
    <mergeCell ref="AN63:AP63"/>
    <mergeCell ref="AN52:AP52"/>
    <mergeCell ref="AN62:AP62"/>
    <mergeCell ref="AN59:AP59"/>
    <mergeCell ref="AN55:AP55"/>
    <mergeCell ref="AN61:AP61"/>
    <mergeCell ref="AN56:AP56"/>
    <mergeCell ref="AN57:AP57"/>
    <mergeCell ref="AN60:AP60"/>
    <mergeCell ref="AN58:AP58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5" location="'181 - DIO'!C2" display="/"/>
    <hyperlink ref="A57" location="'SO 461 - Ocharana kabelů ...'!C2" display="/"/>
    <hyperlink ref="A59" location="'SO 462 - Ochrana kabelů T...'!C2" display="/"/>
    <hyperlink ref="A61" location="'SO 463 - Úprava zařízení ...'!C2" display="/"/>
    <hyperlink ref="A63" location="'SO 431 - Ochrana NN kabel...'!C2" display="/"/>
    <hyperlink ref="A65" location="'SO 432 - Ocharana kabelu ...'!C2" display="/"/>
    <hyperlink ref="A66" location="'SO 000 - Vedlejší a ostat...'!C2" display="/"/>
    <hyperlink ref="A67" location="'SO 201 - Most'!C2" display="/"/>
    <hyperlink ref="A68" location="'SO 331 - Ochrana kanaliza...'!C2" display="/"/>
    <hyperlink ref="A69" location="'SO 341 - Ochrana vodovodu...'!C2" display="/"/>
    <hyperlink ref="A70" location="'SO 521 - Ochrana plynovod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2282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ROUND(J81,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ROUND((SUM(BE81:BE86)),  2)</f>
        <v>0</v>
      </c>
      <c r="G33" s="40"/>
      <c r="H33" s="40"/>
      <c r="I33" s="159">
        <v>0.20999999999999999</v>
      </c>
      <c r="J33" s="158">
        <f>ROUND(((SUM(BE81:BE86))*I33),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ROUND((SUM(BF81:BF86)),  2)</f>
        <v>0</v>
      </c>
      <c r="G34" s="40"/>
      <c r="H34" s="40"/>
      <c r="I34" s="159">
        <v>0.14999999999999999</v>
      </c>
      <c r="J34" s="158">
        <f>ROUND(((SUM(BF81:BF86))*I34),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ROUND((SUM(BG81:BG86)),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ROUND((SUM(BH81:BH86)),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ROUND((SUM(BI81:BI86)),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331 - Ochrana kanalizace PVK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2283</v>
      </c>
      <c r="E60" s="179"/>
      <c r="F60" s="179"/>
      <c r="G60" s="179"/>
      <c r="H60" s="179"/>
      <c r="I60" s="179"/>
      <c r="J60" s="180">
        <f>J82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2284</v>
      </c>
      <c r="E61" s="184"/>
      <c r="F61" s="184"/>
      <c r="G61" s="184"/>
      <c r="H61" s="184"/>
      <c r="I61" s="184"/>
      <c r="J61" s="185">
        <f>J83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136</v>
      </c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71" t="str">
        <f>E7</f>
        <v>Most, náměstí Řeporyje D 012, č.akce 1061, Praha 13</v>
      </c>
      <c r="F71" s="34"/>
      <c r="G71" s="34"/>
      <c r="H71" s="34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122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>SO 331 - Ochrana kanalizace PVK</v>
      </c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>Praha 13 - Řeporyje</v>
      </c>
      <c r="G75" s="42"/>
      <c r="H75" s="42"/>
      <c r="I75" s="34" t="s">
        <v>23</v>
      </c>
      <c r="J75" s="74" t="str">
        <f>IF(J12="","",J12)</f>
        <v>18. 2. 2021</v>
      </c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TSK hl.m. Prahy</v>
      </c>
      <c r="G77" s="42"/>
      <c r="H77" s="42"/>
      <c r="I77" s="34" t="s">
        <v>31</v>
      </c>
      <c r="J77" s="38" t="str">
        <f>E21</f>
        <v>Pontex, spol. s r.o.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Benda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87"/>
      <c r="B80" s="188"/>
      <c r="C80" s="189" t="s">
        <v>137</v>
      </c>
      <c r="D80" s="190" t="s">
        <v>57</v>
      </c>
      <c r="E80" s="190" t="s">
        <v>53</v>
      </c>
      <c r="F80" s="190" t="s">
        <v>54</v>
      </c>
      <c r="G80" s="190" t="s">
        <v>138</v>
      </c>
      <c r="H80" s="190" t="s">
        <v>139</v>
      </c>
      <c r="I80" s="190" t="s">
        <v>140</v>
      </c>
      <c r="J80" s="190" t="s">
        <v>127</v>
      </c>
      <c r="K80" s="191" t="s">
        <v>141</v>
      </c>
      <c r="L80" s="192"/>
      <c r="M80" s="94" t="s">
        <v>19</v>
      </c>
      <c r="N80" s="95" t="s">
        <v>42</v>
      </c>
      <c r="O80" s="95" t="s">
        <v>142</v>
      </c>
      <c r="P80" s="95" t="s">
        <v>143</v>
      </c>
      <c r="Q80" s="95" t="s">
        <v>144</v>
      </c>
      <c r="R80" s="95" t="s">
        <v>145</v>
      </c>
      <c r="S80" s="95" t="s">
        <v>146</v>
      </c>
      <c r="T80" s="96" t="s">
        <v>147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="2" customFormat="1" ht="22.8" customHeight="1">
      <c r="A81" s="40"/>
      <c r="B81" s="41"/>
      <c r="C81" s="101" t="s">
        <v>148</v>
      </c>
      <c r="D81" s="42"/>
      <c r="E81" s="42"/>
      <c r="F81" s="42"/>
      <c r="G81" s="42"/>
      <c r="H81" s="42"/>
      <c r="I81" s="42"/>
      <c r="J81" s="193">
        <f>BK81</f>
        <v>0</v>
      </c>
      <c r="K81" s="42"/>
      <c r="L81" s="46"/>
      <c r="M81" s="97"/>
      <c r="N81" s="194"/>
      <c r="O81" s="98"/>
      <c r="P81" s="195">
        <f>P82</f>
        <v>0</v>
      </c>
      <c r="Q81" s="98"/>
      <c r="R81" s="195">
        <f>R82</f>
        <v>0</v>
      </c>
      <c r="S81" s="98"/>
      <c r="T81" s="196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128</v>
      </c>
      <c r="BK81" s="197">
        <f>BK82</f>
        <v>0</v>
      </c>
    </row>
    <row r="82" s="12" customFormat="1" ht="25.92" customHeight="1">
      <c r="A82" s="12"/>
      <c r="B82" s="198"/>
      <c r="C82" s="199"/>
      <c r="D82" s="200" t="s">
        <v>71</v>
      </c>
      <c r="E82" s="201" t="s">
        <v>2285</v>
      </c>
      <c r="F82" s="201" t="s">
        <v>2286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158</v>
      </c>
      <c r="AT82" s="210" t="s">
        <v>71</v>
      </c>
      <c r="AU82" s="210" t="s">
        <v>72</v>
      </c>
      <c r="AY82" s="209" t="s">
        <v>151</v>
      </c>
      <c r="BK82" s="211">
        <f>BK83</f>
        <v>0</v>
      </c>
    </row>
    <row r="83" s="12" customFormat="1" ht="22.8" customHeight="1">
      <c r="A83" s="12"/>
      <c r="B83" s="198"/>
      <c r="C83" s="199"/>
      <c r="D83" s="200" t="s">
        <v>71</v>
      </c>
      <c r="E83" s="212" t="s">
        <v>2287</v>
      </c>
      <c r="F83" s="212" t="s">
        <v>2288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SUM(P84:P86)</f>
        <v>0</v>
      </c>
      <c r="Q83" s="206"/>
      <c r="R83" s="207">
        <f>SUM(R84:R86)</f>
        <v>0</v>
      </c>
      <c r="S83" s="206"/>
      <c r="T83" s="208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158</v>
      </c>
      <c r="AT83" s="210" t="s">
        <v>71</v>
      </c>
      <c r="AU83" s="210" t="s">
        <v>80</v>
      </c>
      <c r="AY83" s="209" t="s">
        <v>151</v>
      </c>
      <c r="BK83" s="211">
        <f>SUM(BK84:BK86)</f>
        <v>0</v>
      </c>
    </row>
    <row r="84" s="2" customFormat="1" ht="16.5" customHeight="1">
      <c r="A84" s="40"/>
      <c r="B84" s="41"/>
      <c r="C84" s="214" t="s">
        <v>80</v>
      </c>
      <c r="D84" s="214" t="s">
        <v>153</v>
      </c>
      <c r="E84" s="215" t="s">
        <v>2289</v>
      </c>
      <c r="F84" s="216" t="s">
        <v>2290</v>
      </c>
      <c r="G84" s="217" t="s">
        <v>432</v>
      </c>
      <c r="H84" s="218">
        <v>1</v>
      </c>
      <c r="I84" s="219"/>
      <c r="J84" s="220">
        <f>ROUND(I84*H84,2)</f>
        <v>0</v>
      </c>
      <c r="K84" s="216" t="s">
        <v>19</v>
      </c>
      <c r="L84" s="46"/>
      <c r="M84" s="221" t="s">
        <v>19</v>
      </c>
      <c r="N84" s="222" t="s">
        <v>43</v>
      </c>
      <c r="O84" s="86"/>
      <c r="P84" s="223">
        <f>O84*H84</f>
        <v>0</v>
      </c>
      <c r="Q84" s="223">
        <v>0</v>
      </c>
      <c r="R84" s="223">
        <f>Q84*H84</f>
        <v>0</v>
      </c>
      <c r="S84" s="223">
        <v>0</v>
      </c>
      <c r="T84" s="224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5" t="s">
        <v>2291</v>
      </c>
      <c r="AT84" s="225" t="s">
        <v>153</v>
      </c>
      <c r="AU84" s="225" t="s">
        <v>82</v>
      </c>
      <c r="AY84" s="19" t="s">
        <v>151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9" t="s">
        <v>80</v>
      </c>
      <c r="BK84" s="226">
        <f>ROUND(I84*H84,2)</f>
        <v>0</v>
      </c>
      <c r="BL84" s="19" t="s">
        <v>2291</v>
      </c>
      <c r="BM84" s="225" t="s">
        <v>2292</v>
      </c>
    </row>
    <row r="85" s="2" customFormat="1">
      <c r="A85" s="40"/>
      <c r="B85" s="41"/>
      <c r="C85" s="42"/>
      <c r="D85" s="227" t="s">
        <v>160</v>
      </c>
      <c r="E85" s="42"/>
      <c r="F85" s="228" t="s">
        <v>2290</v>
      </c>
      <c r="G85" s="42"/>
      <c r="H85" s="42"/>
      <c r="I85" s="229"/>
      <c r="J85" s="42"/>
      <c r="K85" s="42"/>
      <c r="L85" s="46"/>
      <c r="M85" s="230"/>
      <c r="N85" s="231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160</v>
      </c>
      <c r="AU85" s="19" t="s">
        <v>82</v>
      </c>
    </row>
    <row r="86" s="2" customFormat="1">
      <c r="A86" s="40"/>
      <c r="B86" s="41"/>
      <c r="C86" s="42"/>
      <c r="D86" s="227" t="s">
        <v>175</v>
      </c>
      <c r="E86" s="42"/>
      <c r="F86" s="243" t="s">
        <v>2293</v>
      </c>
      <c r="G86" s="42"/>
      <c r="H86" s="42"/>
      <c r="I86" s="229"/>
      <c r="J86" s="42"/>
      <c r="K86" s="42"/>
      <c r="L86" s="46"/>
      <c r="M86" s="266"/>
      <c r="N86" s="267"/>
      <c r="O86" s="268"/>
      <c r="P86" s="268"/>
      <c r="Q86" s="268"/>
      <c r="R86" s="268"/>
      <c r="S86" s="268"/>
      <c r="T86" s="269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175</v>
      </c>
      <c r="AU86" s="19" t="s">
        <v>82</v>
      </c>
    </row>
    <row r="87" s="2" customFormat="1" ht="6.96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sheet="1" autoFilter="0" formatColumns="0" formatRows="0" objects="1" scenarios="1" spinCount="100000" saltValue="wLEQhfMiYmOFzuttj6nJPpA5F+AeXKQlCjVEDz1juihX/fyWGBV53i0cJELRkxQRcgRoxPthdYr9ko40UMFWaQ==" hashValue="jayPxslsT6kpjVWw3kycy+QZR82HZLp2j6/z2IDF8UoYiTK/vYN3E8L3XjdHc976dgCaJrfUTtmDwzhvDVtM+w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2294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ROUND(J81,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ROUND((SUM(BE81:BE86)),  2)</f>
        <v>0</v>
      </c>
      <c r="G33" s="40"/>
      <c r="H33" s="40"/>
      <c r="I33" s="159">
        <v>0.20999999999999999</v>
      </c>
      <c r="J33" s="158">
        <f>ROUND(((SUM(BE81:BE86))*I33),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ROUND((SUM(BF81:BF86)),  2)</f>
        <v>0</v>
      </c>
      <c r="G34" s="40"/>
      <c r="H34" s="40"/>
      <c r="I34" s="159">
        <v>0.14999999999999999</v>
      </c>
      <c r="J34" s="158">
        <f>ROUND(((SUM(BF81:BF86))*I34),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ROUND((SUM(BG81:BG86)),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ROUND((SUM(BH81:BH86)),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ROUND((SUM(BI81:BI86)),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341 - Ochrana vodovodu PVK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2283</v>
      </c>
      <c r="E60" s="179"/>
      <c r="F60" s="179"/>
      <c r="G60" s="179"/>
      <c r="H60" s="179"/>
      <c r="I60" s="179"/>
      <c r="J60" s="180">
        <f>J82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2284</v>
      </c>
      <c r="E61" s="184"/>
      <c r="F61" s="184"/>
      <c r="G61" s="184"/>
      <c r="H61" s="184"/>
      <c r="I61" s="184"/>
      <c r="J61" s="185">
        <f>J83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136</v>
      </c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71" t="str">
        <f>E7</f>
        <v>Most, náměstí Řeporyje D 012, č.akce 1061, Praha 13</v>
      </c>
      <c r="F71" s="34"/>
      <c r="G71" s="34"/>
      <c r="H71" s="34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122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>SO 341 - Ochrana vodovodu PVK</v>
      </c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>Praha 13 - Řeporyje</v>
      </c>
      <c r="G75" s="42"/>
      <c r="H75" s="42"/>
      <c r="I75" s="34" t="s">
        <v>23</v>
      </c>
      <c r="J75" s="74" t="str">
        <f>IF(J12="","",J12)</f>
        <v>18. 2. 2021</v>
      </c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TSK hl.m. Prahy</v>
      </c>
      <c r="G77" s="42"/>
      <c r="H77" s="42"/>
      <c r="I77" s="34" t="s">
        <v>31</v>
      </c>
      <c r="J77" s="38" t="str">
        <f>E21</f>
        <v>Pontex, spol. s r.o.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Benda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87"/>
      <c r="B80" s="188"/>
      <c r="C80" s="189" t="s">
        <v>137</v>
      </c>
      <c r="D80" s="190" t="s">
        <v>57</v>
      </c>
      <c r="E80" s="190" t="s">
        <v>53</v>
      </c>
      <c r="F80" s="190" t="s">
        <v>54</v>
      </c>
      <c r="G80" s="190" t="s">
        <v>138</v>
      </c>
      <c r="H80" s="190" t="s">
        <v>139</v>
      </c>
      <c r="I80" s="190" t="s">
        <v>140</v>
      </c>
      <c r="J80" s="190" t="s">
        <v>127</v>
      </c>
      <c r="K80" s="191" t="s">
        <v>141</v>
      </c>
      <c r="L80" s="192"/>
      <c r="M80" s="94" t="s">
        <v>19</v>
      </c>
      <c r="N80" s="95" t="s">
        <v>42</v>
      </c>
      <c r="O80" s="95" t="s">
        <v>142</v>
      </c>
      <c r="P80" s="95" t="s">
        <v>143</v>
      </c>
      <c r="Q80" s="95" t="s">
        <v>144</v>
      </c>
      <c r="R80" s="95" t="s">
        <v>145</v>
      </c>
      <c r="S80" s="95" t="s">
        <v>146</v>
      </c>
      <c r="T80" s="96" t="s">
        <v>147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="2" customFormat="1" ht="22.8" customHeight="1">
      <c r="A81" s="40"/>
      <c r="B81" s="41"/>
      <c r="C81" s="101" t="s">
        <v>148</v>
      </c>
      <c r="D81" s="42"/>
      <c r="E81" s="42"/>
      <c r="F81" s="42"/>
      <c r="G81" s="42"/>
      <c r="H81" s="42"/>
      <c r="I81" s="42"/>
      <c r="J81" s="193">
        <f>BK81</f>
        <v>0</v>
      </c>
      <c r="K81" s="42"/>
      <c r="L81" s="46"/>
      <c r="M81" s="97"/>
      <c r="N81" s="194"/>
      <c r="O81" s="98"/>
      <c r="P81" s="195">
        <f>P82</f>
        <v>0</v>
      </c>
      <c r="Q81" s="98"/>
      <c r="R81" s="195">
        <f>R82</f>
        <v>0</v>
      </c>
      <c r="S81" s="98"/>
      <c r="T81" s="196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128</v>
      </c>
      <c r="BK81" s="197">
        <f>BK82</f>
        <v>0</v>
      </c>
    </row>
    <row r="82" s="12" customFormat="1" ht="25.92" customHeight="1">
      <c r="A82" s="12"/>
      <c r="B82" s="198"/>
      <c r="C82" s="199"/>
      <c r="D82" s="200" t="s">
        <v>71</v>
      </c>
      <c r="E82" s="201" t="s">
        <v>2285</v>
      </c>
      <c r="F82" s="201" t="s">
        <v>2286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158</v>
      </c>
      <c r="AT82" s="210" t="s">
        <v>71</v>
      </c>
      <c r="AU82" s="210" t="s">
        <v>72</v>
      </c>
      <c r="AY82" s="209" t="s">
        <v>151</v>
      </c>
      <c r="BK82" s="211">
        <f>BK83</f>
        <v>0</v>
      </c>
    </row>
    <row r="83" s="12" customFormat="1" ht="22.8" customHeight="1">
      <c r="A83" s="12"/>
      <c r="B83" s="198"/>
      <c r="C83" s="199"/>
      <c r="D83" s="200" t="s">
        <v>71</v>
      </c>
      <c r="E83" s="212" t="s">
        <v>2287</v>
      </c>
      <c r="F83" s="212" t="s">
        <v>2288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SUM(P84:P86)</f>
        <v>0</v>
      </c>
      <c r="Q83" s="206"/>
      <c r="R83" s="207">
        <f>SUM(R84:R86)</f>
        <v>0</v>
      </c>
      <c r="S83" s="206"/>
      <c r="T83" s="208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158</v>
      </c>
      <c r="AT83" s="210" t="s">
        <v>71</v>
      </c>
      <c r="AU83" s="210" t="s">
        <v>80</v>
      </c>
      <c r="AY83" s="209" t="s">
        <v>151</v>
      </c>
      <c r="BK83" s="211">
        <f>SUM(BK84:BK86)</f>
        <v>0</v>
      </c>
    </row>
    <row r="84" s="2" customFormat="1" ht="16.5" customHeight="1">
      <c r="A84" s="40"/>
      <c r="B84" s="41"/>
      <c r="C84" s="214" t="s">
        <v>80</v>
      </c>
      <c r="D84" s="214" t="s">
        <v>153</v>
      </c>
      <c r="E84" s="215" t="s">
        <v>2289</v>
      </c>
      <c r="F84" s="216" t="s">
        <v>2290</v>
      </c>
      <c r="G84" s="217" t="s">
        <v>432</v>
      </c>
      <c r="H84" s="218">
        <v>1</v>
      </c>
      <c r="I84" s="219"/>
      <c r="J84" s="220">
        <f>ROUND(I84*H84,2)</f>
        <v>0</v>
      </c>
      <c r="K84" s="216" t="s">
        <v>19</v>
      </c>
      <c r="L84" s="46"/>
      <c r="M84" s="221" t="s">
        <v>19</v>
      </c>
      <c r="N84" s="222" t="s">
        <v>43</v>
      </c>
      <c r="O84" s="86"/>
      <c r="P84" s="223">
        <f>O84*H84</f>
        <v>0</v>
      </c>
      <c r="Q84" s="223">
        <v>0</v>
      </c>
      <c r="R84" s="223">
        <f>Q84*H84</f>
        <v>0</v>
      </c>
      <c r="S84" s="223">
        <v>0</v>
      </c>
      <c r="T84" s="224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5" t="s">
        <v>2291</v>
      </c>
      <c r="AT84" s="225" t="s">
        <v>153</v>
      </c>
      <c r="AU84" s="225" t="s">
        <v>82</v>
      </c>
      <c r="AY84" s="19" t="s">
        <v>151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9" t="s">
        <v>80</v>
      </c>
      <c r="BK84" s="226">
        <f>ROUND(I84*H84,2)</f>
        <v>0</v>
      </c>
      <c r="BL84" s="19" t="s">
        <v>2291</v>
      </c>
      <c r="BM84" s="225" t="s">
        <v>2295</v>
      </c>
    </row>
    <row r="85" s="2" customFormat="1">
      <c r="A85" s="40"/>
      <c r="B85" s="41"/>
      <c r="C85" s="42"/>
      <c r="D85" s="227" t="s">
        <v>160</v>
      </c>
      <c r="E85" s="42"/>
      <c r="F85" s="228" t="s">
        <v>2290</v>
      </c>
      <c r="G85" s="42"/>
      <c r="H85" s="42"/>
      <c r="I85" s="229"/>
      <c r="J85" s="42"/>
      <c r="K85" s="42"/>
      <c r="L85" s="46"/>
      <c r="M85" s="230"/>
      <c r="N85" s="231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160</v>
      </c>
      <c r="AU85" s="19" t="s">
        <v>82</v>
      </c>
    </row>
    <row r="86" s="2" customFormat="1">
      <c r="A86" s="40"/>
      <c r="B86" s="41"/>
      <c r="C86" s="42"/>
      <c r="D86" s="227" t="s">
        <v>175</v>
      </c>
      <c r="E86" s="42"/>
      <c r="F86" s="243" t="s">
        <v>2296</v>
      </c>
      <c r="G86" s="42"/>
      <c r="H86" s="42"/>
      <c r="I86" s="229"/>
      <c r="J86" s="42"/>
      <c r="K86" s="42"/>
      <c r="L86" s="46"/>
      <c r="M86" s="266"/>
      <c r="N86" s="267"/>
      <c r="O86" s="268"/>
      <c r="P86" s="268"/>
      <c r="Q86" s="268"/>
      <c r="R86" s="268"/>
      <c r="S86" s="268"/>
      <c r="T86" s="269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175</v>
      </c>
      <c r="AU86" s="19" t="s">
        <v>82</v>
      </c>
    </row>
    <row r="87" s="2" customFormat="1" ht="6.96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sheet="1" autoFilter="0" formatColumns="0" formatRows="0" objects="1" scenarios="1" spinCount="100000" saltValue="kQeX44Tmsbpq0Ds8lNAmDrdy5tz8tJQMnoMUbtV/PHXUDlaKJCUHaSFHlZxA8H7ljZwL6PaalIXy1k38/1D3yw==" hashValue="ujjHI/KTJxyYBq+UJqUT3/KXYhXMP3VM+9jkU+fKBkJtZNGTm7eY3qjWH+gy5/k+CYHCaapEK1UVOZ70pPjBhQ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2297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ROUND(J81,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ROUND((SUM(BE81:BE86)),  2)</f>
        <v>0</v>
      </c>
      <c r="G33" s="40"/>
      <c r="H33" s="40"/>
      <c r="I33" s="159">
        <v>0.20999999999999999</v>
      </c>
      <c r="J33" s="158">
        <f>ROUND(((SUM(BE81:BE86))*I33),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ROUND((SUM(BF81:BF86)),  2)</f>
        <v>0</v>
      </c>
      <c r="G34" s="40"/>
      <c r="H34" s="40"/>
      <c r="I34" s="159">
        <v>0.14999999999999999</v>
      </c>
      <c r="J34" s="158">
        <f>ROUND(((SUM(BF81:BF86))*I34),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ROUND((SUM(BG81:BG86)),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ROUND((SUM(BH81:BH86)),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ROUND((SUM(BI81:BI86)),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521 - Ochrana plynovodu STL PPD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2283</v>
      </c>
      <c r="E60" s="179"/>
      <c r="F60" s="179"/>
      <c r="G60" s="179"/>
      <c r="H60" s="179"/>
      <c r="I60" s="179"/>
      <c r="J60" s="180">
        <f>J82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2284</v>
      </c>
      <c r="E61" s="184"/>
      <c r="F61" s="184"/>
      <c r="G61" s="184"/>
      <c r="H61" s="184"/>
      <c r="I61" s="184"/>
      <c r="J61" s="185">
        <f>J83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136</v>
      </c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71" t="str">
        <f>E7</f>
        <v>Most, náměstí Řeporyje D 012, č.akce 1061, Praha 13</v>
      </c>
      <c r="F71" s="34"/>
      <c r="G71" s="34"/>
      <c r="H71" s="34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122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>SO 521 - Ochrana plynovodu STL PPD</v>
      </c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>Praha 13 - Řeporyje</v>
      </c>
      <c r="G75" s="42"/>
      <c r="H75" s="42"/>
      <c r="I75" s="34" t="s">
        <v>23</v>
      </c>
      <c r="J75" s="74" t="str">
        <f>IF(J12="","",J12)</f>
        <v>18. 2. 2021</v>
      </c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TSK hl.m. Prahy</v>
      </c>
      <c r="G77" s="42"/>
      <c r="H77" s="42"/>
      <c r="I77" s="34" t="s">
        <v>31</v>
      </c>
      <c r="J77" s="38" t="str">
        <f>E21</f>
        <v>Pontex, spol. s r.o.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Benda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87"/>
      <c r="B80" s="188"/>
      <c r="C80" s="189" t="s">
        <v>137</v>
      </c>
      <c r="D80" s="190" t="s">
        <v>57</v>
      </c>
      <c r="E80" s="190" t="s">
        <v>53</v>
      </c>
      <c r="F80" s="190" t="s">
        <v>54</v>
      </c>
      <c r="G80" s="190" t="s">
        <v>138</v>
      </c>
      <c r="H80" s="190" t="s">
        <v>139</v>
      </c>
      <c r="I80" s="190" t="s">
        <v>140</v>
      </c>
      <c r="J80" s="190" t="s">
        <v>127</v>
      </c>
      <c r="K80" s="191" t="s">
        <v>141</v>
      </c>
      <c r="L80" s="192"/>
      <c r="M80" s="94" t="s">
        <v>19</v>
      </c>
      <c r="N80" s="95" t="s">
        <v>42</v>
      </c>
      <c r="O80" s="95" t="s">
        <v>142</v>
      </c>
      <c r="P80" s="95" t="s">
        <v>143</v>
      </c>
      <c r="Q80" s="95" t="s">
        <v>144</v>
      </c>
      <c r="R80" s="95" t="s">
        <v>145</v>
      </c>
      <c r="S80" s="95" t="s">
        <v>146</v>
      </c>
      <c r="T80" s="96" t="s">
        <v>147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="2" customFormat="1" ht="22.8" customHeight="1">
      <c r="A81" s="40"/>
      <c r="B81" s="41"/>
      <c r="C81" s="101" t="s">
        <v>148</v>
      </c>
      <c r="D81" s="42"/>
      <c r="E81" s="42"/>
      <c r="F81" s="42"/>
      <c r="G81" s="42"/>
      <c r="H81" s="42"/>
      <c r="I81" s="42"/>
      <c r="J81" s="193">
        <f>BK81</f>
        <v>0</v>
      </c>
      <c r="K81" s="42"/>
      <c r="L81" s="46"/>
      <c r="M81" s="97"/>
      <c r="N81" s="194"/>
      <c r="O81" s="98"/>
      <c r="P81" s="195">
        <f>P82</f>
        <v>0</v>
      </c>
      <c r="Q81" s="98"/>
      <c r="R81" s="195">
        <f>R82</f>
        <v>0</v>
      </c>
      <c r="S81" s="98"/>
      <c r="T81" s="196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128</v>
      </c>
      <c r="BK81" s="197">
        <f>BK82</f>
        <v>0</v>
      </c>
    </row>
    <row r="82" s="12" customFormat="1" ht="25.92" customHeight="1">
      <c r="A82" s="12"/>
      <c r="B82" s="198"/>
      <c r="C82" s="199"/>
      <c r="D82" s="200" t="s">
        <v>71</v>
      </c>
      <c r="E82" s="201" t="s">
        <v>2285</v>
      </c>
      <c r="F82" s="201" t="s">
        <v>2286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158</v>
      </c>
      <c r="AT82" s="210" t="s">
        <v>71</v>
      </c>
      <c r="AU82" s="210" t="s">
        <v>72</v>
      </c>
      <c r="AY82" s="209" t="s">
        <v>151</v>
      </c>
      <c r="BK82" s="211">
        <f>BK83</f>
        <v>0</v>
      </c>
    </row>
    <row r="83" s="12" customFormat="1" ht="22.8" customHeight="1">
      <c r="A83" s="12"/>
      <c r="B83" s="198"/>
      <c r="C83" s="199"/>
      <c r="D83" s="200" t="s">
        <v>71</v>
      </c>
      <c r="E83" s="212" t="s">
        <v>2287</v>
      </c>
      <c r="F83" s="212" t="s">
        <v>2288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SUM(P84:P86)</f>
        <v>0</v>
      </c>
      <c r="Q83" s="206"/>
      <c r="R83" s="207">
        <f>SUM(R84:R86)</f>
        <v>0</v>
      </c>
      <c r="S83" s="206"/>
      <c r="T83" s="208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158</v>
      </c>
      <c r="AT83" s="210" t="s">
        <v>71</v>
      </c>
      <c r="AU83" s="210" t="s">
        <v>80</v>
      </c>
      <c r="AY83" s="209" t="s">
        <v>151</v>
      </c>
      <c r="BK83" s="211">
        <f>SUM(BK84:BK86)</f>
        <v>0</v>
      </c>
    </row>
    <row r="84" s="2" customFormat="1" ht="16.5" customHeight="1">
      <c r="A84" s="40"/>
      <c r="B84" s="41"/>
      <c r="C84" s="214" t="s">
        <v>80</v>
      </c>
      <c r="D84" s="214" t="s">
        <v>153</v>
      </c>
      <c r="E84" s="215" t="s">
        <v>2298</v>
      </c>
      <c r="F84" s="216" t="s">
        <v>2290</v>
      </c>
      <c r="G84" s="217" t="s">
        <v>432</v>
      </c>
      <c r="H84" s="218">
        <v>1</v>
      </c>
      <c r="I84" s="219"/>
      <c r="J84" s="220">
        <f>ROUND(I84*H84,2)</f>
        <v>0</v>
      </c>
      <c r="K84" s="216" t="s">
        <v>19</v>
      </c>
      <c r="L84" s="46"/>
      <c r="M84" s="221" t="s">
        <v>19</v>
      </c>
      <c r="N84" s="222" t="s">
        <v>43</v>
      </c>
      <c r="O84" s="86"/>
      <c r="P84" s="223">
        <f>O84*H84</f>
        <v>0</v>
      </c>
      <c r="Q84" s="223">
        <v>0</v>
      </c>
      <c r="R84" s="223">
        <f>Q84*H84</f>
        <v>0</v>
      </c>
      <c r="S84" s="223">
        <v>0</v>
      </c>
      <c r="T84" s="224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5" t="s">
        <v>2291</v>
      </c>
      <c r="AT84" s="225" t="s">
        <v>153</v>
      </c>
      <c r="AU84" s="225" t="s">
        <v>82</v>
      </c>
      <c r="AY84" s="19" t="s">
        <v>151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9" t="s">
        <v>80</v>
      </c>
      <c r="BK84" s="226">
        <f>ROUND(I84*H84,2)</f>
        <v>0</v>
      </c>
      <c r="BL84" s="19" t="s">
        <v>2291</v>
      </c>
      <c r="BM84" s="225" t="s">
        <v>2299</v>
      </c>
    </row>
    <row r="85" s="2" customFormat="1">
      <c r="A85" s="40"/>
      <c r="B85" s="41"/>
      <c r="C85" s="42"/>
      <c r="D85" s="227" t="s">
        <v>160</v>
      </c>
      <c r="E85" s="42"/>
      <c r="F85" s="228" t="s">
        <v>2290</v>
      </c>
      <c r="G85" s="42"/>
      <c r="H85" s="42"/>
      <c r="I85" s="229"/>
      <c r="J85" s="42"/>
      <c r="K85" s="42"/>
      <c r="L85" s="46"/>
      <c r="M85" s="230"/>
      <c r="N85" s="231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160</v>
      </c>
      <c r="AU85" s="19" t="s">
        <v>82</v>
      </c>
    </row>
    <row r="86" s="2" customFormat="1">
      <c r="A86" s="40"/>
      <c r="B86" s="41"/>
      <c r="C86" s="42"/>
      <c r="D86" s="227" t="s">
        <v>175</v>
      </c>
      <c r="E86" s="42"/>
      <c r="F86" s="243" t="s">
        <v>2300</v>
      </c>
      <c r="G86" s="42"/>
      <c r="H86" s="42"/>
      <c r="I86" s="229"/>
      <c r="J86" s="42"/>
      <c r="K86" s="42"/>
      <c r="L86" s="46"/>
      <c r="M86" s="266"/>
      <c r="N86" s="267"/>
      <c r="O86" s="268"/>
      <c r="P86" s="268"/>
      <c r="Q86" s="268"/>
      <c r="R86" s="268"/>
      <c r="S86" s="268"/>
      <c r="T86" s="269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175</v>
      </c>
      <c r="AU86" s="19" t="s">
        <v>82</v>
      </c>
    </row>
    <row r="87" s="2" customFormat="1" ht="6.96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sheet="1" autoFilter="0" formatColumns="0" formatRows="0" objects="1" scenarios="1" spinCount="100000" saltValue="GgbuJpJ3SEI8eznB6P4Wqssym9h5kmrCRqHyP8B6VGRsf4scJ3Qh9MvtghDR/yJywQXu+UgxBjTRQOLq7ek5TA==" hashValue="Ev5oqFcm/3Z/gGNoGI8Ldk5oB4B9NVGwDgioMYfA2Ho5Y/Wwp1Dqk82Zu3++OZ/RxQ3c811DFx8Yp8/IeC5aSw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6" customWidth="1"/>
    <col min="2" max="2" width="1.667969" style="296" customWidth="1"/>
    <col min="3" max="4" width="5" style="296" customWidth="1"/>
    <col min="5" max="5" width="11.66016" style="296" customWidth="1"/>
    <col min="6" max="6" width="9.160156" style="296" customWidth="1"/>
    <col min="7" max="7" width="5" style="296" customWidth="1"/>
    <col min="8" max="8" width="77.83203" style="296" customWidth="1"/>
    <col min="9" max="10" width="20" style="296" customWidth="1"/>
    <col min="11" max="11" width="1.667969" style="296" customWidth="1"/>
  </cols>
  <sheetData>
    <row r="1" s="1" customFormat="1" ht="37.5" customHeight="1"/>
    <row r="2" s="1" customFormat="1" ht="7.5" customHeight="1">
      <c r="B2" s="297"/>
      <c r="C2" s="298"/>
      <c r="D2" s="298"/>
      <c r="E2" s="298"/>
      <c r="F2" s="298"/>
      <c r="G2" s="298"/>
      <c r="H2" s="298"/>
      <c r="I2" s="298"/>
      <c r="J2" s="298"/>
      <c r="K2" s="299"/>
    </row>
    <row r="3" s="17" customFormat="1" ht="45" customHeight="1">
      <c r="B3" s="300"/>
      <c r="C3" s="301" t="s">
        <v>2301</v>
      </c>
      <c r="D3" s="301"/>
      <c r="E3" s="301"/>
      <c r="F3" s="301"/>
      <c r="G3" s="301"/>
      <c r="H3" s="301"/>
      <c r="I3" s="301"/>
      <c r="J3" s="301"/>
      <c r="K3" s="302"/>
    </row>
    <row r="4" s="1" customFormat="1" ht="25.5" customHeight="1">
      <c r="B4" s="303"/>
      <c r="C4" s="304" t="s">
        <v>2302</v>
      </c>
      <c r="D4" s="304"/>
      <c r="E4" s="304"/>
      <c r="F4" s="304"/>
      <c r="G4" s="304"/>
      <c r="H4" s="304"/>
      <c r="I4" s="304"/>
      <c r="J4" s="304"/>
      <c r="K4" s="305"/>
    </row>
    <row r="5" s="1" customFormat="1" ht="5.25" customHeight="1">
      <c r="B5" s="303"/>
      <c r="C5" s="306"/>
      <c r="D5" s="306"/>
      <c r="E5" s="306"/>
      <c r="F5" s="306"/>
      <c r="G5" s="306"/>
      <c r="H5" s="306"/>
      <c r="I5" s="306"/>
      <c r="J5" s="306"/>
      <c r="K5" s="305"/>
    </row>
    <row r="6" s="1" customFormat="1" ht="15" customHeight="1">
      <c r="B6" s="303"/>
      <c r="C6" s="307" t="s">
        <v>2303</v>
      </c>
      <c r="D6" s="307"/>
      <c r="E6" s="307"/>
      <c r="F6" s="307"/>
      <c r="G6" s="307"/>
      <c r="H6" s="307"/>
      <c r="I6" s="307"/>
      <c r="J6" s="307"/>
      <c r="K6" s="305"/>
    </row>
    <row r="7" s="1" customFormat="1" ht="15" customHeight="1">
      <c r="B7" s="308"/>
      <c r="C7" s="307" t="s">
        <v>2304</v>
      </c>
      <c r="D7" s="307"/>
      <c r="E7" s="307"/>
      <c r="F7" s="307"/>
      <c r="G7" s="307"/>
      <c r="H7" s="307"/>
      <c r="I7" s="307"/>
      <c r="J7" s="307"/>
      <c r="K7" s="305"/>
    </row>
    <row r="8" s="1" customFormat="1" ht="12.75" customHeight="1">
      <c r="B8" s="308"/>
      <c r="C8" s="307"/>
      <c r="D8" s="307"/>
      <c r="E8" s="307"/>
      <c r="F8" s="307"/>
      <c r="G8" s="307"/>
      <c r="H8" s="307"/>
      <c r="I8" s="307"/>
      <c r="J8" s="307"/>
      <c r="K8" s="305"/>
    </row>
    <row r="9" s="1" customFormat="1" ht="15" customHeight="1">
      <c r="B9" s="308"/>
      <c r="C9" s="307" t="s">
        <v>2305</v>
      </c>
      <c r="D9" s="307"/>
      <c r="E9" s="307"/>
      <c r="F9" s="307"/>
      <c r="G9" s="307"/>
      <c r="H9" s="307"/>
      <c r="I9" s="307"/>
      <c r="J9" s="307"/>
      <c r="K9" s="305"/>
    </row>
    <row r="10" s="1" customFormat="1" ht="15" customHeight="1">
      <c r="B10" s="308"/>
      <c r="C10" s="307"/>
      <c r="D10" s="307" t="s">
        <v>2306</v>
      </c>
      <c r="E10" s="307"/>
      <c r="F10" s="307"/>
      <c r="G10" s="307"/>
      <c r="H10" s="307"/>
      <c r="I10" s="307"/>
      <c r="J10" s="307"/>
      <c r="K10" s="305"/>
    </row>
    <row r="11" s="1" customFormat="1" ht="15" customHeight="1">
      <c r="B11" s="308"/>
      <c r="C11" s="309"/>
      <c r="D11" s="307" t="s">
        <v>2307</v>
      </c>
      <c r="E11" s="307"/>
      <c r="F11" s="307"/>
      <c r="G11" s="307"/>
      <c r="H11" s="307"/>
      <c r="I11" s="307"/>
      <c r="J11" s="307"/>
      <c r="K11" s="305"/>
    </row>
    <row r="12" s="1" customFormat="1" ht="15" customHeight="1">
      <c r="B12" s="308"/>
      <c r="C12" s="309"/>
      <c r="D12" s="307"/>
      <c r="E12" s="307"/>
      <c r="F12" s="307"/>
      <c r="G12" s="307"/>
      <c r="H12" s="307"/>
      <c r="I12" s="307"/>
      <c r="J12" s="307"/>
      <c r="K12" s="305"/>
    </row>
    <row r="13" s="1" customFormat="1" ht="15" customHeight="1">
      <c r="B13" s="308"/>
      <c r="C13" s="309"/>
      <c r="D13" s="310" t="s">
        <v>2308</v>
      </c>
      <c r="E13" s="307"/>
      <c r="F13" s="307"/>
      <c r="G13" s="307"/>
      <c r="H13" s="307"/>
      <c r="I13" s="307"/>
      <c r="J13" s="307"/>
      <c r="K13" s="305"/>
    </row>
    <row r="14" s="1" customFormat="1" ht="12.75" customHeight="1">
      <c r="B14" s="308"/>
      <c r="C14" s="309"/>
      <c r="D14" s="309"/>
      <c r="E14" s="309"/>
      <c r="F14" s="309"/>
      <c r="G14" s="309"/>
      <c r="H14" s="309"/>
      <c r="I14" s="309"/>
      <c r="J14" s="309"/>
      <c r="K14" s="305"/>
    </row>
    <row r="15" s="1" customFormat="1" ht="15" customHeight="1">
      <c r="B15" s="308"/>
      <c r="C15" s="309"/>
      <c r="D15" s="307" t="s">
        <v>2309</v>
      </c>
      <c r="E15" s="307"/>
      <c r="F15" s="307"/>
      <c r="G15" s="307"/>
      <c r="H15" s="307"/>
      <c r="I15" s="307"/>
      <c r="J15" s="307"/>
      <c r="K15" s="305"/>
    </row>
    <row r="16" s="1" customFormat="1" ht="15" customHeight="1">
      <c r="B16" s="308"/>
      <c r="C16" s="309"/>
      <c r="D16" s="307" t="s">
        <v>2310</v>
      </c>
      <c r="E16" s="307"/>
      <c r="F16" s="307"/>
      <c r="G16" s="307"/>
      <c r="H16" s="307"/>
      <c r="I16" s="307"/>
      <c r="J16" s="307"/>
      <c r="K16" s="305"/>
    </row>
    <row r="17" s="1" customFormat="1" ht="15" customHeight="1">
      <c r="B17" s="308"/>
      <c r="C17" s="309"/>
      <c r="D17" s="307" t="s">
        <v>2311</v>
      </c>
      <c r="E17" s="307"/>
      <c r="F17" s="307"/>
      <c r="G17" s="307"/>
      <c r="H17" s="307"/>
      <c r="I17" s="307"/>
      <c r="J17" s="307"/>
      <c r="K17" s="305"/>
    </row>
    <row r="18" s="1" customFormat="1" ht="15" customHeight="1">
      <c r="B18" s="308"/>
      <c r="C18" s="309"/>
      <c r="D18" s="309"/>
      <c r="E18" s="311" t="s">
        <v>79</v>
      </c>
      <c r="F18" s="307" t="s">
        <v>2312</v>
      </c>
      <c r="G18" s="307"/>
      <c r="H18" s="307"/>
      <c r="I18" s="307"/>
      <c r="J18" s="307"/>
      <c r="K18" s="305"/>
    </row>
    <row r="19" s="1" customFormat="1" ht="15" customHeight="1">
      <c r="B19" s="308"/>
      <c r="C19" s="309"/>
      <c r="D19" s="309"/>
      <c r="E19" s="311" t="s">
        <v>2313</v>
      </c>
      <c r="F19" s="307" t="s">
        <v>2314</v>
      </c>
      <c r="G19" s="307"/>
      <c r="H19" s="307"/>
      <c r="I19" s="307"/>
      <c r="J19" s="307"/>
      <c r="K19" s="305"/>
    </row>
    <row r="20" s="1" customFormat="1" ht="15" customHeight="1">
      <c r="B20" s="308"/>
      <c r="C20" s="309"/>
      <c r="D20" s="309"/>
      <c r="E20" s="311" t="s">
        <v>2315</v>
      </c>
      <c r="F20" s="307" t="s">
        <v>2316</v>
      </c>
      <c r="G20" s="307"/>
      <c r="H20" s="307"/>
      <c r="I20" s="307"/>
      <c r="J20" s="307"/>
      <c r="K20" s="305"/>
    </row>
    <row r="21" s="1" customFormat="1" ht="15" customHeight="1">
      <c r="B21" s="308"/>
      <c r="C21" s="309"/>
      <c r="D21" s="309"/>
      <c r="E21" s="311" t="s">
        <v>2317</v>
      </c>
      <c r="F21" s="307" t="s">
        <v>107</v>
      </c>
      <c r="G21" s="307"/>
      <c r="H21" s="307"/>
      <c r="I21" s="307"/>
      <c r="J21" s="307"/>
      <c r="K21" s="305"/>
    </row>
    <row r="22" s="1" customFormat="1" ht="15" customHeight="1">
      <c r="B22" s="308"/>
      <c r="C22" s="309"/>
      <c r="D22" s="309"/>
      <c r="E22" s="311" t="s">
        <v>2318</v>
      </c>
      <c r="F22" s="307" t="s">
        <v>2319</v>
      </c>
      <c r="G22" s="307"/>
      <c r="H22" s="307"/>
      <c r="I22" s="307"/>
      <c r="J22" s="307"/>
      <c r="K22" s="305"/>
    </row>
    <row r="23" s="1" customFormat="1" ht="15" customHeight="1">
      <c r="B23" s="308"/>
      <c r="C23" s="309"/>
      <c r="D23" s="309"/>
      <c r="E23" s="311" t="s">
        <v>87</v>
      </c>
      <c r="F23" s="307" t="s">
        <v>2320</v>
      </c>
      <c r="G23" s="307"/>
      <c r="H23" s="307"/>
      <c r="I23" s="307"/>
      <c r="J23" s="307"/>
      <c r="K23" s="305"/>
    </row>
    <row r="24" s="1" customFormat="1" ht="12.75" customHeight="1">
      <c r="B24" s="308"/>
      <c r="C24" s="309"/>
      <c r="D24" s="309"/>
      <c r="E24" s="309"/>
      <c r="F24" s="309"/>
      <c r="G24" s="309"/>
      <c r="H24" s="309"/>
      <c r="I24" s="309"/>
      <c r="J24" s="309"/>
      <c r="K24" s="305"/>
    </row>
    <row r="25" s="1" customFormat="1" ht="15" customHeight="1">
      <c r="B25" s="308"/>
      <c r="C25" s="307" t="s">
        <v>2321</v>
      </c>
      <c r="D25" s="307"/>
      <c r="E25" s="307"/>
      <c r="F25" s="307"/>
      <c r="G25" s="307"/>
      <c r="H25" s="307"/>
      <c r="I25" s="307"/>
      <c r="J25" s="307"/>
      <c r="K25" s="305"/>
    </row>
    <row r="26" s="1" customFormat="1" ht="15" customHeight="1">
      <c r="B26" s="308"/>
      <c r="C26" s="307" t="s">
        <v>2322</v>
      </c>
      <c r="D26" s="307"/>
      <c r="E26" s="307"/>
      <c r="F26" s="307"/>
      <c r="G26" s="307"/>
      <c r="H26" s="307"/>
      <c r="I26" s="307"/>
      <c r="J26" s="307"/>
      <c r="K26" s="305"/>
    </row>
    <row r="27" s="1" customFormat="1" ht="15" customHeight="1">
      <c r="B27" s="308"/>
      <c r="C27" s="307"/>
      <c r="D27" s="307" t="s">
        <v>2323</v>
      </c>
      <c r="E27" s="307"/>
      <c r="F27" s="307"/>
      <c r="G27" s="307"/>
      <c r="H27" s="307"/>
      <c r="I27" s="307"/>
      <c r="J27" s="307"/>
      <c r="K27" s="305"/>
    </row>
    <row r="28" s="1" customFormat="1" ht="15" customHeight="1">
      <c r="B28" s="308"/>
      <c r="C28" s="309"/>
      <c r="D28" s="307" t="s">
        <v>2324</v>
      </c>
      <c r="E28" s="307"/>
      <c r="F28" s="307"/>
      <c r="G28" s="307"/>
      <c r="H28" s="307"/>
      <c r="I28" s="307"/>
      <c r="J28" s="307"/>
      <c r="K28" s="305"/>
    </row>
    <row r="29" s="1" customFormat="1" ht="12.75" customHeight="1">
      <c r="B29" s="308"/>
      <c r="C29" s="309"/>
      <c r="D29" s="309"/>
      <c r="E29" s="309"/>
      <c r="F29" s="309"/>
      <c r="G29" s="309"/>
      <c r="H29" s="309"/>
      <c r="I29" s="309"/>
      <c r="J29" s="309"/>
      <c r="K29" s="305"/>
    </row>
    <row r="30" s="1" customFormat="1" ht="15" customHeight="1">
      <c r="B30" s="308"/>
      <c r="C30" s="309"/>
      <c r="D30" s="307" t="s">
        <v>2325</v>
      </c>
      <c r="E30" s="307"/>
      <c r="F30" s="307"/>
      <c r="G30" s="307"/>
      <c r="H30" s="307"/>
      <c r="I30" s="307"/>
      <c r="J30" s="307"/>
      <c r="K30" s="305"/>
    </row>
    <row r="31" s="1" customFormat="1" ht="15" customHeight="1">
      <c r="B31" s="308"/>
      <c r="C31" s="309"/>
      <c r="D31" s="307" t="s">
        <v>2326</v>
      </c>
      <c r="E31" s="307"/>
      <c r="F31" s="307"/>
      <c r="G31" s="307"/>
      <c r="H31" s="307"/>
      <c r="I31" s="307"/>
      <c r="J31" s="307"/>
      <c r="K31" s="305"/>
    </row>
    <row r="32" s="1" customFormat="1" ht="12.75" customHeight="1">
      <c r="B32" s="308"/>
      <c r="C32" s="309"/>
      <c r="D32" s="309"/>
      <c r="E32" s="309"/>
      <c r="F32" s="309"/>
      <c r="G32" s="309"/>
      <c r="H32" s="309"/>
      <c r="I32" s="309"/>
      <c r="J32" s="309"/>
      <c r="K32" s="305"/>
    </row>
    <row r="33" s="1" customFormat="1" ht="15" customHeight="1">
      <c r="B33" s="308"/>
      <c r="C33" s="309"/>
      <c r="D33" s="307" t="s">
        <v>2327</v>
      </c>
      <c r="E33" s="307"/>
      <c r="F33" s="307"/>
      <c r="G33" s="307"/>
      <c r="H33" s="307"/>
      <c r="I33" s="307"/>
      <c r="J33" s="307"/>
      <c r="K33" s="305"/>
    </row>
    <row r="34" s="1" customFormat="1" ht="15" customHeight="1">
      <c r="B34" s="308"/>
      <c r="C34" s="309"/>
      <c r="D34" s="307" t="s">
        <v>2328</v>
      </c>
      <c r="E34" s="307"/>
      <c r="F34" s="307"/>
      <c r="G34" s="307"/>
      <c r="H34" s="307"/>
      <c r="I34" s="307"/>
      <c r="J34" s="307"/>
      <c r="K34" s="305"/>
    </row>
    <row r="35" s="1" customFormat="1" ht="15" customHeight="1">
      <c r="B35" s="308"/>
      <c r="C35" s="309"/>
      <c r="D35" s="307" t="s">
        <v>2329</v>
      </c>
      <c r="E35" s="307"/>
      <c r="F35" s="307"/>
      <c r="G35" s="307"/>
      <c r="H35" s="307"/>
      <c r="I35" s="307"/>
      <c r="J35" s="307"/>
      <c r="K35" s="305"/>
    </row>
    <row r="36" s="1" customFormat="1" ht="15" customHeight="1">
      <c r="B36" s="308"/>
      <c r="C36" s="309"/>
      <c r="D36" s="307"/>
      <c r="E36" s="310" t="s">
        <v>137</v>
      </c>
      <c r="F36" s="307"/>
      <c r="G36" s="307" t="s">
        <v>2330</v>
      </c>
      <c r="H36" s="307"/>
      <c r="I36" s="307"/>
      <c r="J36" s="307"/>
      <c r="K36" s="305"/>
    </row>
    <row r="37" s="1" customFormat="1" ht="30.75" customHeight="1">
      <c r="B37" s="308"/>
      <c r="C37" s="309"/>
      <c r="D37" s="307"/>
      <c r="E37" s="310" t="s">
        <v>2331</v>
      </c>
      <c r="F37" s="307"/>
      <c r="G37" s="307" t="s">
        <v>2332</v>
      </c>
      <c r="H37" s="307"/>
      <c r="I37" s="307"/>
      <c r="J37" s="307"/>
      <c r="K37" s="305"/>
    </row>
    <row r="38" s="1" customFormat="1" ht="15" customHeight="1">
      <c r="B38" s="308"/>
      <c r="C38" s="309"/>
      <c r="D38" s="307"/>
      <c r="E38" s="310" t="s">
        <v>53</v>
      </c>
      <c r="F38" s="307"/>
      <c r="G38" s="307" t="s">
        <v>2333</v>
      </c>
      <c r="H38" s="307"/>
      <c r="I38" s="307"/>
      <c r="J38" s="307"/>
      <c r="K38" s="305"/>
    </row>
    <row r="39" s="1" customFormat="1" ht="15" customHeight="1">
      <c r="B39" s="308"/>
      <c r="C39" s="309"/>
      <c r="D39" s="307"/>
      <c r="E39" s="310" t="s">
        <v>54</v>
      </c>
      <c r="F39" s="307"/>
      <c r="G39" s="307" t="s">
        <v>2334</v>
      </c>
      <c r="H39" s="307"/>
      <c r="I39" s="307"/>
      <c r="J39" s="307"/>
      <c r="K39" s="305"/>
    </row>
    <row r="40" s="1" customFormat="1" ht="15" customHeight="1">
      <c r="B40" s="308"/>
      <c r="C40" s="309"/>
      <c r="D40" s="307"/>
      <c r="E40" s="310" t="s">
        <v>138</v>
      </c>
      <c r="F40" s="307"/>
      <c r="G40" s="307" t="s">
        <v>2335</v>
      </c>
      <c r="H40" s="307"/>
      <c r="I40" s="307"/>
      <c r="J40" s="307"/>
      <c r="K40" s="305"/>
    </row>
    <row r="41" s="1" customFormat="1" ht="15" customHeight="1">
      <c r="B41" s="308"/>
      <c r="C41" s="309"/>
      <c r="D41" s="307"/>
      <c r="E41" s="310" t="s">
        <v>139</v>
      </c>
      <c r="F41" s="307"/>
      <c r="G41" s="307" t="s">
        <v>2336</v>
      </c>
      <c r="H41" s="307"/>
      <c r="I41" s="307"/>
      <c r="J41" s="307"/>
      <c r="K41" s="305"/>
    </row>
    <row r="42" s="1" customFormat="1" ht="15" customHeight="1">
      <c r="B42" s="308"/>
      <c r="C42" s="309"/>
      <c r="D42" s="307"/>
      <c r="E42" s="310" t="s">
        <v>2337</v>
      </c>
      <c r="F42" s="307"/>
      <c r="G42" s="307" t="s">
        <v>2338</v>
      </c>
      <c r="H42" s="307"/>
      <c r="I42" s="307"/>
      <c r="J42" s="307"/>
      <c r="K42" s="305"/>
    </row>
    <row r="43" s="1" customFormat="1" ht="15" customHeight="1">
      <c r="B43" s="308"/>
      <c r="C43" s="309"/>
      <c r="D43" s="307"/>
      <c r="E43" s="310"/>
      <c r="F43" s="307"/>
      <c r="G43" s="307" t="s">
        <v>2339</v>
      </c>
      <c r="H43" s="307"/>
      <c r="I43" s="307"/>
      <c r="J43" s="307"/>
      <c r="K43" s="305"/>
    </row>
    <row r="44" s="1" customFormat="1" ht="15" customHeight="1">
      <c r="B44" s="308"/>
      <c r="C44" s="309"/>
      <c r="D44" s="307"/>
      <c r="E44" s="310" t="s">
        <v>2340</v>
      </c>
      <c r="F44" s="307"/>
      <c r="G44" s="307" t="s">
        <v>2341</v>
      </c>
      <c r="H44" s="307"/>
      <c r="I44" s="307"/>
      <c r="J44" s="307"/>
      <c r="K44" s="305"/>
    </row>
    <row r="45" s="1" customFormat="1" ht="15" customHeight="1">
      <c r="B45" s="308"/>
      <c r="C45" s="309"/>
      <c r="D45" s="307"/>
      <c r="E45" s="310" t="s">
        <v>141</v>
      </c>
      <c r="F45" s="307"/>
      <c r="G45" s="307" t="s">
        <v>2342</v>
      </c>
      <c r="H45" s="307"/>
      <c r="I45" s="307"/>
      <c r="J45" s="307"/>
      <c r="K45" s="305"/>
    </row>
    <row r="46" s="1" customFormat="1" ht="12.75" customHeight="1">
      <c r="B46" s="308"/>
      <c r="C46" s="309"/>
      <c r="D46" s="307"/>
      <c r="E46" s="307"/>
      <c r="F46" s="307"/>
      <c r="G46" s="307"/>
      <c r="H46" s="307"/>
      <c r="I46" s="307"/>
      <c r="J46" s="307"/>
      <c r="K46" s="305"/>
    </row>
    <row r="47" s="1" customFormat="1" ht="15" customHeight="1">
      <c r="B47" s="308"/>
      <c r="C47" s="309"/>
      <c r="D47" s="307" t="s">
        <v>2343</v>
      </c>
      <c r="E47" s="307"/>
      <c r="F47" s="307"/>
      <c r="G47" s="307"/>
      <c r="H47" s="307"/>
      <c r="I47" s="307"/>
      <c r="J47" s="307"/>
      <c r="K47" s="305"/>
    </row>
    <row r="48" s="1" customFormat="1" ht="15" customHeight="1">
      <c r="B48" s="308"/>
      <c r="C48" s="309"/>
      <c r="D48" s="309"/>
      <c r="E48" s="307" t="s">
        <v>2344</v>
      </c>
      <c r="F48" s="307"/>
      <c r="G48" s="307"/>
      <c r="H48" s="307"/>
      <c r="I48" s="307"/>
      <c r="J48" s="307"/>
      <c r="K48" s="305"/>
    </row>
    <row r="49" s="1" customFormat="1" ht="15" customHeight="1">
      <c r="B49" s="308"/>
      <c r="C49" s="309"/>
      <c r="D49" s="309"/>
      <c r="E49" s="307" t="s">
        <v>2345</v>
      </c>
      <c r="F49" s="307"/>
      <c r="G49" s="307"/>
      <c r="H49" s="307"/>
      <c r="I49" s="307"/>
      <c r="J49" s="307"/>
      <c r="K49" s="305"/>
    </row>
    <row r="50" s="1" customFormat="1" ht="15" customHeight="1">
      <c r="B50" s="308"/>
      <c r="C50" s="309"/>
      <c r="D50" s="309"/>
      <c r="E50" s="307" t="s">
        <v>2346</v>
      </c>
      <c r="F50" s="307"/>
      <c r="G50" s="307"/>
      <c r="H50" s="307"/>
      <c r="I50" s="307"/>
      <c r="J50" s="307"/>
      <c r="K50" s="305"/>
    </row>
    <row r="51" s="1" customFormat="1" ht="15" customHeight="1">
      <c r="B51" s="308"/>
      <c r="C51" s="309"/>
      <c r="D51" s="307" t="s">
        <v>2347</v>
      </c>
      <c r="E51" s="307"/>
      <c r="F51" s="307"/>
      <c r="G51" s="307"/>
      <c r="H51" s="307"/>
      <c r="I51" s="307"/>
      <c r="J51" s="307"/>
      <c r="K51" s="305"/>
    </row>
    <row r="52" s="1" customFormat="1" ht="25.5" customHeight="1">
      <c r="B52" s="303"/>
      <c r="C52" s="304" t="s">
        <v>2348</v>
      </c>
      <c r="D52" s="304"/>
      <c r="E52" s="304"/>
      <c r="F52" s="304"/>
      <c r="G52" s="304"/>
      <c r="H52" s="304"/>
      <c r="I52" s="304"/>
      <c r="J52" s="304"/>
      <c r="K52" s="305"/>
    </row>
    <row r="53" s="1" customFormat="1" ht="5.25" customHeight="1">
      <c r="B53" s="303"/>
      <c r="C53" s="306"/>
      <c r="D53" s="306"/>
      <c r="E53" s="306"/>
      <c r="F53" s="306"/>
      <c r="G53" s="306"/>
      <c r="H53" s="306"/>
      <c r="I53" s="306"/>
      <c r="J53" s="306"/>
      <c r="K53" s="305"/>
    </row>
    <row r="54" s="1" customFormat="1" ht="15" customHeight="1">
      <c r="B54" s="303"/>
      <c r="C54" s="307" t="s">
        <v>2349</v>
      </c>
      <c r="D54" s="307"/>
      <c r="E54" s="307"/>
      <c r="F54" s="307"/>
      <c r="G54" s="307"/>
      <c r="H54" s="307"/>
      <c r="I54" s="307"/>
      <c r="J54" s="307"/>
      <c r="K54" s="305"/>
    </row>
    <row r="55" s="1" customFormat="1" ht="15" customHeight="1">
      <c r="B55" s="303"/>
      <c r="C55" s="307" t="s">
        <v>2350</v>
      </c>
      <c r="D55" s="307"/>
      <c r="E55" s="307"/>
      <c r="F55" s="307"/>
      <c r="G55" s="307"/>
      <c r="H55" s="307"/>
      <c r="I55" s="307"/>
      <c r="J55" s="307"/>
      <c r="K55" s="305"/>
    </row>
    <row r="56" s="1" customFormat="1" ht="12.75" customHeight="1">
      <c r="B56" s="303"/>
      <c r="C56" s="307"/>
      <c r="D56" s="307"/>
      <c r="E56" s="307"/>
      <c r="F56" s="307"/>
      <c r="G56" s="307"/>
      <c r="H56" s="307"/>
      <c r="I56" s="307"/>
      <c r="J56" s="307"/>
      <c r="K56" s="305"/>
    </row>
    <row r="57" s="1" customFormat="1" ht="15" customHeight="1">
      <c r="B57" s="303"/>
      <c r="C57" s="307" t="s">
        <v>2351</v>
      </c>
      <c r="D57" s="307"/>
      <c r="E57" s="307"/>
      <c r="F57" s="307"/>
      <c r="G57" s="307"/>
      <c r="H57" s="307"/>
      <c r="I57" s="307"/>
      <c r="J57" s="307"/>
      <c r="K57" s="305"/>
    </row>
    <row r="58" s="1" customFormat="1" ht="15" customHeight="1">
      <c r="B58" s="303"/>
      <c r="C58" s="309"/>
      <c r="D58" s="307" t="s">
        <v>2352</v>
      </c>
      <c r="E58" s="307"/>
      <c r="F58" s="307"/>
      <c r="G58" s="307"/>
      <c r="H58" s="307"/>
      <c r="I58" s="307"/>
      <c r="J58" s="307"/>
      <c r="K58" s="305"/>
    </row>
    <row r="59" s="1" customFormat="1" ht="15" customHeight="1">
      <c r="B59" s="303"/>
      <c r="C59" s="309"/>
      <c r="D59" s="307" t="s">
        <v>2353</v>
      </c>
      <c r="E59" s="307"/>
      <c r="F59" s="307"/>
      <c r="G59" s="307"/>
      <c r="H59" s="307"/>
      <c r="I59" s="307"/>
      <c r="J59" s="307"/>
      <c r="K59" s="305"/>
    </row>
    <row r="60" s="1" customFormat="1" ht="15" customHeight="1">
      <c r="B60" s="303"/>
      <c r="C60" s="309"/>
      <c r="D60" s="307" t="s">
        <v>2354</v>
      </c>
      <c r="E60" s="307"/>
      <c r="F60" s="307"/>
      <c r="G60" s="307"/>
      <c r="H60" s="307"/>
      <c r="I60" s="307"/>
      <c r="J60" s="307"/>
      <c r="K60" s="305"/>
    </row>
    <row r="61" s="1" customFormat="1" ht="15" customHeight="1">
      <c r="B61" s="303"/>
      <c r="C61" s="309"/>
      <c r="D61" s="307" t="s">
        <v>2355</v>
      </c>
      <c r="E61" s="307"/>
      <c r="F61" s="307"/>
      <c r="G61" s="307"/>
      <c r="H61" s="307"/>
      <c r="I61" s="307"/>
      <c r="J61" s="307"/>
      <c r="K61" s="305"/>
    </row>
    <row r="62" s="1" customFormat="1" ht="15" customHeight="1">
      <c r="B62" s="303"/>
      <c r="C62" s="309"/>
      <c r="D62" s="312" t="s">
        <v>2356</v>
      </c>
      <c r="E62" s="312"/>
      <c r="F62" s="312"/>
      <c r="G62" s="312"/>
      <c r="H62" s="312"/>
      <c r="I62" s="312"/>
      <c r="J62" s="312"/>
      <c r="K62" s="305"/>
    </row>
    <row r="63" s="1" customFormat="1" ht="15" customHeight="1">
      <c r="B63" s="303"/>
      <c r="C63" s="309"/>
      <c r="D63" s="307" t="s">
        <v>2357</v>
      </c>
      <c r="E63" s="307"/>
      <c r="F63" s="307"/>
      <c r="G63" s="307"/>
      <c r="H63" s="307"/>
      <c r="I63" s="307"/>
      <c r="J63" s="307"/>
      <c r="K63" s="305"/>
    </row>
    <row r="64" s="1" customFormat="1" ht="12.75" customHeight="1">
      <c r="B64" s="303"/>
      <c r="C64" s="309"/>
      <c r="D64" s="309"/>
      <c r="E64" s="313"/>
      <c r="F64" s="309"/>
      <c r="G64" s="309"/>
      <c r="H64" s="309"/>
      <c r="I64" s="309"/>
      <c r="J64" s="309"/>
      <c r="K64" s="305"/>
    </row>
    <row r="65" s="1" customFormat="1" ht="15" customHeight="1">
      <c r="B65" s="303"/>
      <c r="C65" s="309"/>
      <c r="D65" s="307" t="s">
        <v>2358</v>
      </c>
      <c r="E65" s="307"/>
      <c r="F65" s="307"/>
      <c r="G65" s="307"/>
      <c r="H65" s="307"/>
      <c r="I65" s="307"/>
      <c r="J65" s="307"/>
      <c r="K65" s="305"/>
    </row>
    <row r="66" s="1" customFormat="1" ht="15" customHeight="1">
      <c r="B66" s="303"/>
      <c r="C66" s="309"/>
      <c r="D66" s="312" t="s">
        <v>2359</v>
      </c>
      <c r="E66" s="312"/>
      <c r="F66" s="312"/>
      <c r="G66" s="312"/>
      <c r="H66" s="312"/>
      <c r="I66" s="312"/>
      <c r="J66" s="312"/>
      <c r="K66" s="305"/>
    </row>
    <row r="67" s="1" customFormat="1" ht="15" customHeight="1">
      <c r="B67" s="303"/>
      <c r="C67" s="309"/>
      <c r="D67" s="307" t="s">
        <v>2360</v>
      </c>
      <c r="E67" s="307"/>
      <c r="F67" s="307"/>
      <c r="G67" s="307"/>
      <c r="H67" s="307"/>
      <c r="I67" s="307"/>
      <c r="J67" s="307"/>
      <c r="K67" s="305"/>
    </row>
    <row r="68" s="1" customFormat="1" ht="15" customHeight="1">
      <c r="B68" s="303"/>
      <c r="C68" s="309"/>
      <c r="D68" s="307" t="s">
        <v>2361</v>
      </c>
      <c r="E68" s="307"/>
      <c r="F68" s="307"/>
      <c r="G68" s="307"/>
      <c r="H68" s="307"/>
      <c r="I68" s="307"/>
      <c r="J68" s="307"/>
      <c r="K68" s="305"/>
    </row>
    <row r="69" s="1" customFormat="1" ht="15" customHeight="1">
      <c r="B69" s="303"/>
      <c r="C69" s="309"/>
      <c r="D69" s="307" t="s">
        <v>2362</v>
      </c>
      <c r="E69" s="307"/>
      <c r="F69" s="307"/>
      <c r="G69" s="307"/>
      <c r="H69" s="307"/>
      <c r="I69" s="307"/>
      <c r="J69" s="307"/>
      <c r="K69" s="305"/>
    </row>
    <row r="70" s="1" customFormat="1" ht="15" customHeight="1">
      <c r="B70" s="303"/>
      <c r="C70" s="309"/>
      <c r="D70" s="307" t="s">
        <v>2363</v>
      </c>
      <c r="E70" s="307"/>
      <c r="F70" s="307"/>
      <c r="G70" s="307"/>
      <c r="H70" s="307"/>
      <c r="I70" s="307"/>
      <c r="J70" s="307"/>
      <c r="K70" s="305"/>
    </row>
    <row r="71" s="1" customFormat="1" ht="12.75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6"/>
    </row>
    <row r="72" s="1" customFormat="1" ht="18.75" customHeight="1">
      <c r="B72" s="317"/>
      <c r="C72" s="317"/>
      <c r="D72" s="317"/>
      <c r="E72" s="317"/>
      <c r="F72" s="317"/>
      <c r="G72" s="317"/>
      <c r="H72" s="317"/>
      <c r="I72" s="317"/>
      <c r="J72" s="317"/>
      <c r="K72" s="318"/>
    </row>
    <row r="73" s="1" customFormat="1" ht="18.75" customHeight="1">
      <c r="B73" s="318"/>
      <c r="C73" s="318"/>
      <c r="D73" s="318"/>
      <c r="E73" s="318"/>
      <c r="F73" s="318"/>
      <c r="G73" s="318"/>
      <c r="H73" s="318"/>
      <c r="I73" s="318"/>
      <c r="J73" s="318"/>
      <c r="K73" s="318"/>
    </row>
    <row r="74" s="1" customFormat="1" ht="7.5" customHeight="1">
      <c r="B74" s="319"/>
      <c r="C74" s="320"/>
      <c r="D74" s="320"/>
      <c r="E74" s="320"/>
      <c r="F74" s="320"/>
      <c r="G74" s="320"/>
      <c r="H74" s="320"/>
      <c r="I74" s="320"/>
      <c r="J74" s="320"/>
      <c r="K74" s="321"/>
    </row>
    <row r="75" s="1" customFormat="1" ht="45" customHeight="1">
      <c r="B75" s="322"/>
      <c r="C75" s="323" t="s">
        <v>2364</v>
      </c>
      <c r="D75" s="323"/>
      <c r="E75" s="323"/>
      <c r="F75" s="323"/>
      <c r="G75" s="323"/>
      <c r="H75" s="323"/>
      <c r="I75" s="323"/>
      <c r="J75" s="323"/>
      <c r="K75" s="324"/>
    </row>
    <row r="76" s="1" customFormat="1" ht="17.25" customHeight="1">
      <c r="B76" s="322"/>
      <c r="C76" s="325" t="s">
        <v>2365</v>
      </c>
      <c r="D76" s="325"/>
      <c r="E76" s="325"/>
      <c r="F76" s="325" t="s">
        <v>2366</v>
      </c>
      <c r="G76" s="326"/>
      <c r="H76" s="325" t="s">
        <v>54</v>
      </c>
      <c r="I76" s="325" t="s">
        <v>57</v>
      </c>
      <c r="J76" s="325" t="s">
        <v>2367</v>
      </c>
      <c r="K76" s="324"/>
    </row>
    <row r="77" s="1" customFormat="1" ht="17.25" customHeight="1">
      <c r="B77" s="322"/>
      <c r="C77" s="327" t="s">
        <v>2368</v>
      </c>
      <c r="D77" s="327"/>
      <c r="E77" s="327"/>
      <c r="F77" s="328" t="s">
        <v>2369</v>
      </c>
      <c r="G77" s="329"/>
      <c r="H77" s="327"/>
      <c r="I77" s="327"/>
      <c r="J77" s="327" t="s">
        <v>2370</v>
      </c>
      <c r="K77" s="324"/>
    </row>
    <row r="78" s="1" customFormat="1" ht="5.25" customHeight="1">
      <c r="B78" s="322"/>
      <c r="C78" s="330"/>
      <c r="D78" s="330"/>
      <c r="E78" s="330"/>
      <c r="F78" s="330"/>
      <c r="G78" s="331"/>
      <c r="H78" s="330"/>
      <c r="I78" s="330"/>
      <c r="J78" s="330"/>
      <c r="K78" s="324"/>
    </row>
    <row r="79" s="1" customFormat="1" ht="15" customHeight="1">
      <c r="B79" s="322"/>
      <c r="C79" s="310" t="s">
        <v>53</v>
      </c>
      <c r="D79" s="332"/>
      <c r="E79" s="332"/>
      <c r="F79" s="333" t="s">
        <v>2371</v>
      </c>
      <c r="G79" s="334"/>
      <c r="H79" s="310" t="s">
        <v>2372</v>
      </c>
      <c r="I79" s="310" t="s">
        <v>2373</v>
      </c>
      <c r="J79" s="310">
        <v>20</v>
      </c>
      <c r="K79" s="324"/>
    </row>
    <row r="80" s="1" customFormat="1" ht="15" customHeight="1">
      <c r="B80" s="322"/>
      <c r="C80" s="310" t="s">
        <v>2374</v>
      </c>
      <c r="D80" s="310"/>
      <c r="E80" s="310"/>
      <c r="F80" s="333" t="s">
        <v>2371</v>
      </c>
      <c r="G80" s="334"/>
      <c r="H80" s="310" t="s">
        <v>2375</v>
      </c>
      <c r="I80" s="310" t="s">
        <v>2373</v>
      </c>
      <c r="J80" s="310">
        <v>120</v>
      </c>
      <c r="K80" s="324"/>
    </row>
    <row r="81" s="1" customFormat="1" ht="15" customHeight="1">
      <c r="B81" s="335"/>
      <c r="C81" s="310" t="s">
        <v>2376</v>
      </c>
      <c r="D81" s="310"/>
      <c r="E81" s="310"/>
      <c r="F81" s="333" t="s">
        <v>2377</v>
      </c>
      <c r="G81" s="334"/>
      <c r="H81" s="310" t="s">
        <v>2378</v>
      </c>
      <c r="I81" s="310" t="s">
        <v>2373</v>
      </c>
      <c r="J81" s="310">
        <v>50</v>
      </c>
      <c r="K81" s="324"/>
    </row>
    <row r="82" s="1" customFormat="1" ht="15" customHeight="1">
      <c r="B82" s="335"/>
      <c r="C82" s="310" t="s">
        <v>2379</v>
      </c>
      <c r="D82" s="310"/>
      <c r="E82" s="310"/>
      <c r="F82" s="333" t="s">
        <v>2371</v>
      </c>
      <c r="G82" s="334"/>
      <c r="H82" s="310" t="s">
        <v>2380</v>
      </c>
      <c r="I82" s="310" t="s">
        <v>2381</v>
      </c>
      <c r="J82" s="310"/>
      <c r="K82" s="324"/>
    </row>
    <row r="83" s="1" customFormat="1" ht="15" customHeight="1">
      <c r="B83" s="335"/>
      <c r="C83" s="336" t="s">
        <v>2382</v>
      </c>
      <c r="D83" s="336"/>
      <c r="E83" s="336"/>
      <c r="F83" s="337" t="s">
        <v>2377</v>
      </c>
      <c r="G83" s="336"/>
      <c r="H83" s="336" t="s">
        <v>2383</v>
      </c>
      <c r="I83" s="336" t="s">
        <v>2373</v>
      </c>
      <c r="J83" s="336">
        <v>15</v>
      </c>
      <c r="K83" s="324"/>
    </row>
    <row r="84" s="1" customFormat="1" ht="15" customHeight="1">
      <c r="B84" s="335"/>
      <c r="C84" s="336" t="s">
        <v>2384</v>
      </c>
      <c r="D84" s="336"/>
      <c r="E84" s="336"/>
      <c r="F84" s="337" t="s">
        <v>2377</v>
      </c>
      <c r="G84" s="336"/>
      <c r="H84" s="336" t="s">
        <v>2385</v>
      </c>
      <c r="I84" s="336" t="s">
        <v>2373</v>
      </c>
      <c r="J84" s="336">
        <v>15</v>
      </c>
      <c r="K84" s="324"/>
    </row>
    <row r="85" s="1" customFormat="1" ht="15" customHeight="1">
      <c r="B85" s="335"/>
      <c r="C85" s="336" t="s">
        <v>2386</v>
      </c>
      <c r="D85" s="336"/>
      <c r="E85" s="336"/>
      <c r="F85" s="337" t="s">
        <v>2377</v>
      </c>
      <c r="G85" s="336"/>
      <c r="H85" s="336" t="s">
        <v>2387</v>
      </c>
      <c r="I85" s="336" t="s">
        <v>2373</v>
      </c>
      <c r="J85" s="336">
        <v>20</v>
      </c>
      <c r="K85" s="324"/>
    </row>
    <row r="86" s="1" customFormat="1" ht="15" customHeight="1">
      <c r="B86" s="335"/>
      <c r="C86" s="336" t="s">
        <v>2388</v>
      </c>
      <c r="D86" s="336"/>
      <c r="E86" s="336"/>
      <c r="F86" s="337" t="s">
        <v>2377</v>
      </c>
      <c r="G86" s="336"/>
      <c r="H86" s="336" t="s">
        <v>2389</v>
      </c>
      <c r="I86" s="336" t="s">
        <v>2373</v>
      </c>
      <c r="J86" s="336">
        <v>20</v>
      </c>
      <c r="K86" s="324"/>
    </row>
    <row r="87" s="1" customFormat="1" ht="15" customHeight="1">
      <c r="B87" s="335"/>
      <c r="C87" s="310" t="s">
        <v>2390</v>
      </c>
      <c r="D87" s="310"/>
      <c r="E87" s="310"/>
      <c r="F87" s="333" t="s">
        <v>2377</v>
      </c>
      <c r="G87" s="334"/>
      <c r="H87" s="310" t="s">
        <v>2391</v>
      </c>
      <c r="I87" s="310" t="s">
        <v>2373</v>
      </c>
      <c r="J87" s="310">
        <v>50</v>
      </c>
      <c r="K87" s="324"/>
    </row>
    <row r="88" s="1" customFormat="1" ht="15" customHeight="1">
      <c r="B88" s="335"/>
      <c r="C88" s="310" t="s">
        <v>2392</v>
      </c>
      <c r="D88" s="310"/>
      <c r="E88" s="310"/>
      <c r="F88" s="333" t="s">
        <v>2377</v>
      </c>
      <c r="G88" s="334"/>
      <c r="H88" s="310" t="s">
        <v>2393</v>
      </c>
      <c r="I88" s="310" t="s">
        <v>2373</v>
      </c>
      <c r="J88" s="310">
        <v>20</v>
      </c>
      <c r="K88" s="324"/>
    </row>
    <row r="89" s="1" customFormat="1" ht="15" customHeight="1">
      <c r="B89" s="335"/>
      <c r="C89" s="310" t="s">
        <v>2394</v>
      </c>
      <c r="D89" s="310"/>
      <c r="E89" s="310"/>
      <c r="F89" s="333" t="s">
        <v>2377</v>
      </c>
      <c r="G89" s="334"/>
      <c r="H89" s="310" t="s">
        <v>2395</v>
      </c>
      <c r="I89" s="310" t="s">
        <v>2373</v>
      </c>
      <c r="J89" s="310">
        <v>20</v>
      </c>
      <c r="K89" s="324"/>
    </row>
    <row r="90" s="1" customFormat="1" ht="15" customHeight="1">
      <c r="B90" s="335"/>
      <c r="C90" s="310" t="s">
        <v>2396</v>
      </c>
      <c r="D90" s="310"/>
      <c r="E90" s="310"/>
      <c r="F90" s="333" t="s">
        <v>2377</v>
      </c>
      <c r="G90" s="334"/>
      <c r="H90" s="310" t="s">
        <v>2397</v>
      </c>
      <c r="I90" s="310" t="s">
        <v>2373</v>
      </c>
      <c r="J90" s="310">
        <v>50</v>
      </c>
      <c r="K90" s="324"/>
    </row>
    <row r="91" s="1" customFormat="1" ht="15" customHeight="1">
      <c r="B91" s="335"/>
      <c r="C91" s="310" t="s">
        <v>2398</v>
      </c>
      <c r="D91" s="310"/>
      <c r="E91" s="310"/>
      <c r="F91" s="333" t="s">
        <v>2377</v>
      </c>
      <c r="G91" s="334"/>
      <c r="H91" s="310" t="s">
        <v>2398</v>
      </c>
      <c r="I91" s="310" t="s">
        <v>2373</v>
      </c>
      <c r="J91" s="310">
        <v>50</v>
      </c>
      <c r="K91" s="324"/>
    </row>
    <row r="92" s="1" customFormat="1" ht="15" customHeight="1">
      <c r="B92" s="335"/>
      <c r="C92" s="310" t="s">
        <v>2399</v>
      </c>
      <c r="D92" s="310"/>
      <c r="E92" s="310"/>
      <c r="F92" s="333" t="s">
        <v>2377</v>
      </c>
      <c r="G92" s="334"/>
      <c r="H92" s="310" t="s">
        <v>2400</v>
      </c>
      <c r="I92" s="310" t="s">
        <v>2373</v>
      </c>
      <c r="J92" s="310">
        <v>255</v>
      </c>
      <c r="K92" s="324"/>
    </row>
    <row r="93" s="1" customFormat="1" ht="15" customHeight="1">
      <c r="B93" s="335"/>
      <c r="C93" s="310" t="s">
        <v>2401</v>
      </c>
      <c r="D93" s="310"/>
      <c r="E93" s="310"/>
      <c r="F93" s="333" t="s">
        <v>2371</v>
      </c>
      <c r="G93" s="334"/>
      <c r="H93" s="310" t="s">
        <v>2402</v>
      </c>
      <c r="I93" s="310" t="s">
        <v>2403</v>
      </c>
      <c r="J93" s="310"/>
      <c r="K93" s="324"/>
    </row>
    <row r="94" s="1" customFormat="1" ht="15" customHeight="1">
      <c r="B94" s="335"/>
      <c r="C94" s="310" t="s">
        <v>2404</v>
      </c>
      <c r="D94" s="310"/>
      <c r="E94" s="310"/>
      <c r="F94" s="333" t="s">
        <v>2371</v>
      </c>
      <c r="G94" s="334"/>
      <c r="H94" s="310" t="s">
        <v>2405</v>
      </c>
      <c r="I94" s="310" t="s">
        <v>2406</v>
      </c>
      <c r="J94" s="310"/>
      <c r="K94" s="324"/>
    </row>
    <row r="95" s="1" customFormat="1" ht="15" customHeight="1">
      <c r="B95" s="335"/>
      <c r="C95" s="310" t="s">
        <v>2407</v>
      </c>
      <c r="D95" s="310"/>
      <c r="E95" s="310"/>
      <c r="F95" s="333" t="s">
        <v>2371</v>
      </c>
      <c r="G95" s="334"/>
      <c r="H95" s="310" t="s">
        <v>2407</v>
      </c>
      <c r="I95" s="310" t="s">
        <v>2406</v>
      </c>
      <c r="J95" s="310"/>
      <c r="K95" s="324"/>
    </row>
    <row r="96" s="1" customFormat="1" ht="15" customHeight="1">
      <c r="B96" s="335"/>
      <c r="C96" s="310" t="s">
        <v>38</v>
      </c>
      <c r="D96" s="310"/>
      <c r="E96" s="310"/>
      <c r="F96" s="333" t="s">
        <v>2371</v>
      </c>
      <c r="G96" s="334"/>
      <c r="H96" s="310" t="s">
        <v>2408</v>
      </c>
      <c r="I96" s="310" t="s">
        <v>2406</v>
      </c>
      <c r="J96" s="310"/>
      <c r="K96" s="324"/>
    </row>
    <row r="97" s="1" customFormat="1" ht="15" customHeight="1">
      <c r="B97" s="335"/>
      <c r="C97" s="310" t="s">
        <v>48</v>
      </c>
      <c r="D97" s="310"/>
      <c r="E97" s="310"/>
      <c r="F97" s="333" t="s">
        <v>2371</v>
      </c>
      <c r="G97" s="334"/>
      <c r="H97" s="310" t="s">
        <v>2409</v>
      </c>
      <c r="I97" s="310" t="s">
        <v>2406</v>
      </c>
      <c r="J97" s="310"/>
      <c r="K97" s="324"/>
    </row>
    <row r="98" s="1" customFormat="1" ht="15" customHeight="1">
      <c r="B98" s="338"/>
      <c r="C98" s="339"/>
      <c r="D98" s="339"/>
      <c r="E98" s="339"/>
      <c r="F98" s="339"/>
      <c r="G98" s="339"/>
      <c r="H98" s="339"/>
      <c r="I98" s="339"/>
      <c r="J98" s="339"/>
      <c r="K98" s="340"/>
    </row>
    <row r="99" s="1" customFormat="1" ht="18.75" customHeight="1">
      <c r="B99" s="341"/>
      <c r="C99" s="342"/>
      <c r="D99" s="342"/>
      <c r="E99" s="342"/>
      <c r="F99" s="342"/>
      <c r="G99" s="342"/>
      <c r="H99" s="342"/>
      <c r="I99" s="342"/>
      <c r="J99" s="342"/>
      <c r="K99" s="341"/>
    </row>
    <row r="100" s="1" customFormat="1" ht="18.75" customHeight="1"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</row>
    <row r="101" s="1" customFormat="1" ht="7.5" customHeight="1">
      <c r="B101" s="319"/>
      <c r="C101" s="320"/>
      <c r="D101" s="320"/>
      <c r="E101" s="320"/>
      <c r="F101" s="320"/>
      <c r="G101" s="320"/>
      <c r="H101" s="320"/>
      <c r="I101" s="320"/>
      <c r="J101" s="320"/>
      <c r="K101" s="321"/>
    </row>
    <row r="102" s="1" customFormat="1" ht="45" customHeight="1">
      <c r="B102" s="322"/>
      <c r="C102" s="323" t="s">
        <v>2410</v>
      </c>
      <c r="D102" s="323"/>
      <c r="E102" s="323"/>
      <c r="F102" s="323"/>
      <c r="G102" s="323"/>
      <c r="H102" s="323"/>
      <c r="I102" s="323"/>
      <c r="J102" s="323"/>
      <c r="K102" s="324"/>
    </row>
    <row r="103" s="1" customFormat="1" ht="17.25" customHeight="1">
      <c r="B103" s="322"/>
      <c r="C103" s="325" t="s">
        <v>2365</v>
      </c>
      <c r="D103" s="325"/>
      <c r="E103" s="325"/>
      <c r="F103" s="325" t="s">
        <v>2366</v>
      </c>
      <c r="G103" s="326"/>
      <c r="H103" s="325" t="s">
        <v>54</v>
      </c>
      <c r="I103" s="325" t="s">
        <v>57</v>
      </c>
      <c r="J103" s="325" t="s">
        <v>2367</v>
      </c>
      <c r="K103" s="324"/>
    </row>
    <row r="104" s="1" customFormat="1" ht="17.25" customHeight="1">
      <c r="B104" s="322"/>
      <c r="C104" s="327" t="s">
        <v>2368</v>
      </c>
      <c r="D104" s="327"/>
      <c r="E104" s="327"/>
      <c r="F104" s="328" t="s">
        <v>2369</v>
      </c>
      <c r="G104" s="329"/>
      <c r="H104" s="327"/>
      <c r="I104" s="327"/>
      <c r="J104" s="327" t="s">
        <v>2370</v>
      </c>
      <c r="K104" s="324"/>
    </row>
    <row r="105" s="1" customFormat="1" ht="5.25" customHeight="1">
      <c r="B105" s="322"/>
      <c r="C105" s="325"/>
      <c r="D105" s="325"/>
      <c r="E105" s="325"/>
      <c r="F105" s="325"/>
      <c r="G105" s="343"/>
      <c r="H105" s="325"/>
      <c r="I105" s="325"/>
      <c r="J105" s="325"/>
      <c r="K105" s="324"/>
    </row>
    <row r="106" s="1" customFormat="1" ht="15" customHeight="1">
      <c r="B106" s="322"/>
      <c r="C106" s="310" t="s">
        <v>53</v>
      </c>
      <c r="D106" s="332"/>
      <c r="E106" s="332"/>
      <c r="F106" s="333" t="s">
        <v>2371</v>
      </c>
      <c r="G106" s="310"/>
      <c r="H106" s="310" t="s">
        <v>2411</v>
      </c>
      <c r="I106" s="310" t="s">
        <v>2373</v>
      </c>
      <c r="J106" s="310">
        <v>20</v>
      </c>
      <c r="K106" s="324"/>
    </row>
    <row r="107" s="1" customFormat="1" ht="15" customHeight="1">
      <c r="B107" s="322"/>
      <c r="C107" s="310" t="s">
        <v>2374</v>
      </c>
      <c r="D107" s="310"/>
      <c r="E107" s="310"/>
      <c r="F107" s="333" t="s">
        <v>2371</v>
      </c>
      <c r="G107" s="310"/>
      <c r="H107" s="310" t="s">
        <v>2411</v>
      </c>
      <c r="I107" s="310" t="s">
        <v>2373</v>
      </c>
      <c r="J107" s="310">
        <v>120</v>
      </c>
      <c r="K107" s="324"/>
    </row>
    <row r="108" s="1" customFormat="1" ht="15" customHeight="1">
      <c r="B108" s="335"/>
      <c r="C108" s="310" t="s">
        <v>2376</v>
      </c>
      <c r="D108" s="310"/>
      <c r="E108" s="310"/>
      <c r="F108" s="333" t="s">
        <v>2377</v>
      </c>
      <c r="G108" s="310"/>
      <c r="H108" s="310" t="s">
        <v>2411</v>
      </c>
      <c r="I108" s="310" t="s">
        <v>2373</v>
      </c>
      <c r="J108" s="310">
        <v>50</v>
      </c>
      <c r="K108" s="324"/>
    </row>
    <row r="109" s="1" customFormat="1" ht="15" customHeight="1">
      <c r="B109" s="335"/>
      <c r="C109" s="310" t="s">
        <v>2379</v>
      </c>
      <c r="D109" s="310"/>
      <c r="E109" s="310"/>
      <c r="F109" s="333" t="s">
        <v>2371</v>
      </c>
      <c r="G109" s="310"/>
      <c r="H109" s="310" t="s">
        <v>2411</v>
      </c>
      <c r="I109" s="310" t="s">
        <v>2381</v>
      </c>
      <c r="J109" s="310"/>
      <c r="K109" s="324"/>
    </row>
    <row r="110" s="1" customFormat="1" ht="15" customHeight="1">
      <c r="B110" s="335"/>
      <c r="C110" s="310" t="s">
        <v>2390</v>
      </c>
      <c r="D110" s="310"/>
      <c r="E110" s="310"/>
      <c r="F110" s="333" t="s">
        <v>2377</v>
      </c>
      <c r="G110" s="310"/>
      <c r="H110" s="310" t="s">
        <v>2411</v>
      </c>
      <c r="I110" s="310" t="s">
        <v>2373</v>
      </c>
      <c r="J110" s="310">
        <v>50</v>
      </c>
      <c r="K110" s="324"/>
    </row>
    <row r="111" s="1" customFormat="1" ht="15" customHeight="1">
      <c r="B111" s="335"/>
      <c r="C111" s="310" t="s">
        <v>2398</v>
      </c>
      <c r="D111" s="310"/>
      <c r="E111" s="310"/>
      <c r="F111" s="333" t="s">
        <v>2377</v>
      </c>
      <c r="G111" s="310"/>
      <c r="H111" s="310" t="s">
        <v>2411</v>
      </c>
      <c r="I111" s="310" t="s">
        <v>2373</v>
      </c>
      <c r="J111" s="310">
        <v>50</v>
      </c>
      <c r="K111" s="324"/>
    </row>
    <row r="112" s="1" customFormat="1" ht="15" customHeight="1">
      <c r="B112" s="335"/>
      <c r="C112" s="310" t="s">
        <v>2396</v>
      </c>
      <c r="D112" s="310"/>
      <c r="E112" s="310"/>
      <c r="F112" s="333" t="s">
        <v>2377</v>
      </c>
      <c r="G112" s="310"/>
      <c r="H112" s="310" t="s">
        <v>2411</v>
      </c>
      <c r="I112" s="310" t="s">
        <v>2373</v>
      </c>
      <c r="J112" s="310">
        <v>50</v>
      </c>
      <c r="K112" s="324"/>
    </row>
    <row r="113" s="1" customFormat="1" ht="15" customHeight="1">
      <c r="B113" s="335"/>
      <c r="C113" s="310" t="s">
        <v>53</v>
      </c>
      <c r="D113" s="310"/>
      <c r="E113" s="310"/>
      <c r="F113" s="333" t="s">
        <v>2371</v>
      </c>
      <c r="G113" s="310"/>
      <c r="H113" s="310" t="s">
        <v>2412</v>
      </c>
      <c r="I113" s="310" t="s">
        <v>2373</v>
      </c>
      <c r="J113" s="310">
        <v>20</v>
      </c>
      <c r="K113" s="324"/>
    </row>
    <row r="114" s="1" customFormat="1" ht="15" customHeight="1">
      <c r="B114" s="335"/>
      <c r="C114" s="310" t="s">
        <v>2413</v>
      </c>
      <c r="D114" s="310"/>
      <c r="E114" s="310"/>
      <c r="F114" s="333" t="s">
        <v>2371</v>
      </c>
      <c r="G114" s="310"/>
      <c r="H114" s="310" t="s">
        <v>2414</v>
      </c>
      <c r="I114" s="310" t="s">
        <v>2373</v>
      </c>
      <c r="J114" s="310">
        <v>120</v>
      </c>
      <c r="K114" s="324"/>
    </row>
    <row r="115" s="1" customFormat="1" ht="15" customHeight="1">
      <c r="B115" s="335"/>
      <c r="C115" s="310" t="s">
        <v>38</v>
      </c>
      <c r="D115" s="310"/>
      <c r="E115" s="310"/>
      <c r="F115" s="333" t="s">
        <v>2371</v>
      </c>
      <c r="G115" s="310"/>
      <c r="H115" s="310" t="s">
        <v>2415</v>
      </c>
      <c r="I115" s="310" t="s">
        <v>2406</v>
      </c>
      <c r="J115" s="310"/>
      <c r="K115" s="324"/>
    </row>
    <row r="116" s="1" customFormat="1" ht="15" customHeight="1">
      <c r="B116" s="335"/>
      <c r="C116" s="310" t="s">
        <v>48</v>
      </c>
      <c r="D116" s="310"/>
      <c r="E116" s="310"/>
      <c r="F116" s="333" t="s">
        <v>2371</v>
      </c>
      <c r="G116" s="310"/>
      <c r="H116" s="310" t="s">
        <v>2416</v>
      </c>
      <c r="I116" s="310" t="s">
        <v>2406</v>
      </c>
      <c r="J116" s="310"/>
      <c r="K116" s="324"/>
    </row>
    <row r="117" s="1" customFormat="1" ht="15" customHeight="1">
      <c r="B117" s="335"/>
      <c r="C117" s="310" t="s">
        <v>57</v>
      </c>
      <c r="D117" s="310"/>
      <c r="E117" s="310"/>
      <c r="F117" s="333" t="s">
        <v>2371</v>
      </c>
      <c r="G117" s="310"/>
      <c r="H117" s="310" t="s">
        <v>2417</v>
      </c>
      <c r="I117" s="310" t="s">
        <v>2418</v>
      </c>
      <c r="J117" s="310"/>
      <c r="K117" s="324"/>
    </row>
    <row r="118" s="1" customFormat="1" ht="15" customHeight="1">
      <c r="B118" s="338"/>
      <c r="C118" s="344"/>
      <c r="D118" s="344"/>
      <c r="E118" s="344"/>
      <c r="F118" s="344"/>
      <c r="G118" s="344"/>
      <c r="H118" s="344"/>
      <c r="I118" s="344"/>
      <c r="J118" s="344"/>
      <c r="K118" s="340"/>
    </row>
    <row r="119" s="1" customFormat="1" ht="18.75" customHeight="1">
      <c r="B119" s="345"/>
      <c r="C119" s="346"/>
      <c r="D119" s="346"/>
      <c r="E119" s="346"/>
      <c r="F119" s="347"/>
      <c r="G119" s="346"/>
      <c r="H119" s="346"/>
      <c r="I119" s="346"/>
      <c r="J119" s="346"/>
      <c r="K119" s="345"/>
    </row>
    <row r="120" s="1" customFormat="1" ht="18.75" customHeight="1"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</row>
    <row r="121" s="1" customFormat="1" ht="7.5" customHeight="1">
      <c r="B121" s="348"/>
      <c r="C121" s="349"/>
      <c r="D121" s="349"/>
      <c r="E121" s="349"/>
      <c r="F121" s="349"/>
      <c r="G121" s="349"/>
      <c r="H121" s="349"/>
      <c r="I121" s="349"/>
      <c r="J121" s="349"/>
      <c r="K121" s="350"/>
    </row>
    <row r="122" s="1" customFormat="1" ht="45" customHeight="1">
      <c r="B122" s="351"/>
      <c r="C122" s="301" t="s">
        <v>2419</v>
      </c>
      <c r="D122" s="301"/>
      <c r="E122" s="301"/>
      <c r="F122" s="301"/>
      <c r="G122" s="301"/>
      <c r="H122" s="301"/>
      <c r="I122" s="301"/>
      <c r="J122" s="301"/>
      <c r="K122" s="352"/>
    </row>
    <row r="123" s="1" customFormat="1" ht="17.25" customHeight="1">
      <c r="B123" s="353"/>
      <c r="C123" s="325" t="s">
        <v>2365</v>
      </c>
      <c r="D123" s="325"/>
      <c r="E123" s="325"/>
      <c r="F123" s="325" t="s">
        <v>2366</v>
      </c>
      <c r="G123" s="326"/>
      <c r="H123" s="325" t="s">
        <v>54</v>
      </c>
      <c r="I123" s="325" t="s">
        <v>57</v>
      </c>
      <c r="J123" s="325" t="s">
        <v>2367</v>
      </c>
      <c r="K123" s="354"/>
    </row>
    <row r="124" s="1" customFormat="1" ht="17.25" customHeight="1">
      <c r="B124" s="353"/>
      <c r="C124" s="327" t="s">
        <v>2368</v>
      </c>
      <c r="D124" s="327"/>
      <c r="E124" s="327"/>
      <c r="F124" s="328" t="s">
        <v>2369</v>
      </c>
      <c r="G124" s="329"/>
      <c r="H124" s="327"/>
      <c r="I124" s="327"/>
      <c r="J124" s="327" t="s">
        <v>2370</v>
      </c>
      <c r="K124" s="354"/>
    </row>
    <row r="125" s="1" customFormat="1" ht="5.25" customHeight="1">
      <c r="B125" s="355"/>
      <c r="C125" s="330"/>
      <c r="D125" s="330"/>
      <c r="E125" s="330"/>
      <c r="F125" s="330"/>
      <c r="G125" s="356"/>
      <c r="H125" s="330"/>
      <c r="I125" s="330"/>
      <c r="J125" s="330"/>
      <c r="K125" s="357"/>
    </row>
    <row r="126" s="1" customFormat="1" ht="15" customHeight="1">
      <c r="B126" s="355"/>
      <c r="C126" s="310" t="s">
        <v>2374</v>
      </c>
      <c r="D126" s="332"/>
      <c r="E126" s="332"/>
      <c r="F126" s="333" t="s">
        <v>2371</v>
      </c>
      <c r="G126" s="310"/>
      <c r="H126" s="310" t="s">
        <v>2411</v>
      </c>
      <c r="I126" s="310" t="s">
        <v>2373</v>
      </c>
      <c r="J126" s="310">
        <v>120</v>
      </c>
      <c r="K126" s="358"/>
    </row>
    <row r="127" s="1" customFormat="1" ht="15" customHeight="1">
      <c r="B127" s="355"/>
      <c r="C127" s="310" t="s">
        <v>2420</v>
      </c>
      <c r="D127" s="310"/>
      <c r="E127" s="310"/>
      <c r="F127" s="333" t="s">
        <v>2371</v>
      </c>
      <c r="G127" s="310"/>
      <c r="H127" s="310" t="s">
        <v>2421</v>
      </c>
      <c r="I127" s="310" t="s">
        <v>2373</v>
      </c>
      <c r="J127" s="310" t="s">
        <v>2422</v>
      </c>
      <c r="K127" s="358"/>
    </row>
    <row r="128" s="1" customFormat="1" ht="15" customHeight="1">
      <c r="B128" s="355"/>
      <c r="C128" s="310" t="s">
        <v>87</v>
      </c>
      <c r="D128" s="310"/>
      <c r="E128" s="310"/>
      <c r="F128" s="333" t="s">
        <v>2371</v>
      </c>
      <c r="G128" s="310"/>
      <c r="H128" s="310" t="s">
        <v>2423</v>
      </c>
      <c r="I128" s="310" t="s">
        <v>2373</v>
      </c>
      <c r="J128" s="310" t="s">
        <v>2422</v>
      </c>
      <c r="K128" s="358"/>
    </row>
    <row r="129" s="1" customFormat="1" ht="15" customHeight="1">
      <c r="B129" s="355"/>
      <c r="C129" s="310" t="s">
        <v>2382</v>
      </c>
      <c r="D129" s="310"/>
      <c r="E129" s="310"/>
      <c r="F129" s="333" t="s">
        <v>2377</v>
      </c>
      <c r="G129" s="310"/>
      <c r="H129" s="310" t="s">
        <v>2383</v>
      </c>
      <c r="I129" s="310" t="s">
        <v>2373</v>
      </c>
      <c r="J129" s="310">
        <v>15</v>
      </c>
      <c r="K129" s="358"/>
    </row>
    <row r="130" s="1" customFormat="1" ht="15" customHeight="1">
      <c r="B130" s="355"/>
      <c r="C130" s="336" t="s">
        <v>2384</v>
      </c>
      <c r="D130" s="336"/>
      <c r="E130" s="336"/>
      <c r="F130" s="337" t="s">
        <v>2377</v>
      </c>
      <c r="G130" s="336"/>
      <c r="H130" s="336" t="s">
        <v>2385</v>
      </c>
      <c r="I130" s="336" t="s">
        <v>2373</v>
      </c>
      <c r="J130" s="336">
        <v>15</v>
      </c>
      <c r="K130" s="358"/>
    </row>
    <row r="131" s="1" customFormat="1" ht="15" customHeight="1">
      <c r="B131" s="355"/>
      <c r="C131" s="336" t="s">
        <v>2386</v>
      </c>
      <c r="D131" s="336"/>
      <c r="E131" s="336"/>
      <c r="F131" s="337" t="s">
        <v>2377</v>
      </c>
      <c r="G131" s="336"/>
      <c r="H131" s="336" t="s">
        <v>2387</v>
      </c>
      <c r="I131" s="336" t="s">
        <v>2373</v>
      </c>
      <c r="J131" s="336">
        <v>20</v>
      </c>
      <c r="K131" s="358"/>
    </row>
    <row r="132" s="1" customFormat="1" ht="15" customHeight="1">
      <c r="B132" s="355"/>
      <c r="C132" s="336" t="s">
        <v>2388</v>
      </c>
      <c r="D132" s="336"/>
      <c r="E132" s="336"/>
      <c r="F132" s="337" t="s">
        <v>2377</v>
      </c>
      <c r="G132" s="336"/>
      <c r="H132" s="336" t="s">
        <v>2389</v>
      </c>
      <c r="I132" s="336" t="s">
        <v>2373</v>
      </c>
      <c r="J132" s="336">
        <v>20</v>
      </c>
      <c r="K132" s="358"/>
    </row>
    <row r="133" s="1" customFormat="1" ht="15" customHeight="1">
      <c r="B133" s="355"/>
      <c r="C133" s="310" t="s">
        <v>2376</v>
      </c>
      <c r="D133" s="310"/>
      <c r="E133" s="310"/>
      <c r="F133" s="333" t="s">
        <v>2377</v>
      </c>
      <c r="G133" s="310"/>
      <c r="H133" s="310" t="s">
        <v>2411</v>
      </c>
      <c r="I133" s="310" t="s">
        <v>2373</v>
      </c>
      <c r="J133" s="310">
        <v>50</v>
      </c>
      <c r="K133" s="358"/>
    </row>
    <row r="134" s="1" customFormat="1" ht="15" customHeight="1">
      <c r="B134" s="355"/>
      <c r="C134" s="310" t="s">
        <v>2390</v>
      </c>
      <c r="D134" s="310"/>
      <c r="E134" s="310"/>
      <c r="F134" s="333" t="s">
        <v>2377</v>
      </c>
      <c r="G134" s="310"/>
      <c r="H134" s="310" t="s">
        <v>2411</v>
      </c>
      <c r="I134" s="310" t="s">
        <v>2373</v>
      </c>
      <c r="J134" s="310">
        <v>50</v>
      </c>
      <c r="K134" s="358"/>
    </row>
    <row r="135" s="1" customFormat="1" ht="15" customHeight="1">
      <c r="B135" s="355"/>
      <c r="C135" s="310" t="s">
        <v>2396</v>
      </c>
      <c r="D135" s="310"/>
      <c r="E135" s="310"/>
      <c r="F135" s="333" t="s">
        <v>2377</v>
      </c>
      <c r="G135" s="310"/>
      <c r="H135" s="310" t="s">
        <v>2411</v>
      </c>
      <c r="I135" s="310" t="s">
        <v>2373</v>
      </c>
      <c r="J135" s="310">
        <v>50</v>
      </c>
      <c r="K135" s="358"/>
    </row>
    <row r="136" s="1" customFormat="1" ht="15" customHeight="1">
      <c r="B136" s="355"/>
      <c r="C136" s="310" t="s">
        <v>2398</v>
      </c>
      <c r="D136" s="310"/>
      <c r="E136" s="310"/>
      <c r="F136" s="333" t="s">
        <v>2377</v>
      </c>
      <c r="G136" s="310"/>
      <c r="H136" s="310" t="s">
        <v>2411</v>
      </c>
      <c r="I136" s="310" t="s">
        <v>2373</v>
      </c>
      <c r="J136" s="310">
        <v>50</v>
      </c>
      <c r="K136" s="358"/>
    </row>
    <row r="137" s="1" customFormat="1" ht="15" customHeight="1">
      <c r="B137" s="355"/>
      <c r="C137" s="310" t="s">
        <v>2399</v>
      </c>
      <c r="D137" s="310"/>
      <c r="E137" s="310"/>
      <c r="F137" s="333" t="s">
        <v>2377</v>
      </c>
      <c r="G137" s="310"/>
      <c r="H137" s="310" t="s">
        <v>2424</v>
      </c>
      <c r="I137" s="310" t="s">
        <v>2373</v>
      </c>
      <c r="J137" s="310">
        <v>255</v>
      </c>
      <c r="K137" s="358"/>
    </row>
    <row r="138" s="1" customFormat="1" ht="15" customHeight="1">
      <c r="B138" s="355"/>
      <c r="C138" s="310" t="s">
        <v>2401</v>
      </c>
      <c r="D138" s="310"/>
      <c r="E138" s="310"/>
      <c r="F138" s="333" t="s">
        <v>2371</v>
      </c>
      <c r="G138" s="310"/>
      <c r="H138" s="310" t="s">
        <v>2425</v>
      </c>
      <c r="I138" s="310" t="s">
        <v>2403</v>
      </c>
      <c r="J138" s="310"/>
      <c r="K138" s="358"/>
    </row>
    <row r="139" s="1" customFormat="1" ht="15" customHeight="1">
      <c r="B139" s="355"/>
      <c r="C139" s="310" t="s">
        <v>2404</v>
      </c>
      <c r="D139" s="310"/>
      <c r="E139" s="310"/>
      <c r="F139" s="333" t="s">
        <v>2371</v>
      </c>
      <c r="G139" s="310"/>
      <c r="H139" s="310" t="s">
        <v>2426</v>
      </c>
      <c r="I139" s="310" t="s">
        <v>2406</v>
      </c>
      <c r="J139" s="310"/>
      <c r="K139" s="358"/>
    </row>
    <row r="140" s="1" customFormat="1" ht="15" customHeight="1">
      <c r="B140" s="355"/>
      <c r="C140" s="310" t="s">
        <v>2407</v>
      </c>
      <c r="D140" s="310"/>
      <c r="E140" s="310"/>
      <c r="F140" s="333" t="s">
        <v>2371</v>
      </c>
      <c r="G140" s="310"/>
      <c r="H140" s="310" t="s">
        <v>2407</v>
      </c>
      <c r="I140" s="310" t="s">
        <v>2406</v>
      </c>
      <c r="J140" s="310"/>
      <c r="K140" s="358"/>
    </row>
    <row r="141" s="1" customFormat="1" ht="15" customHeight="1">
      <c r="B141" s="355"/>
      <c r="C141" s="310" t="s">
        <v>38</v>
      </c>
      <c r="D141" s="310"/>
      <c r="E141" s="310"/>
      <c r="F141" s="333" t="s">
        <v>2371</v>
      </c>
      <c r="G141" s="310"/>
      <c r="H141" s="310" t="s">
        <v>2427</v>
      </c>
      <c r="I141" s="310" t="s">
        <v>2406</v>
      </c>
      <c r="J141" s="310"/>
      <c r="K141" s="358"/>
    </row>
    <row r="142" s="1" customFormat="1" ht="15" customHeight="1">
      <c r="B142" s="355"/>
      <c r="C142" s="310" t="s">
        <v>2428</v>
      </c>
      <c r="D142" s="310"/>
      <c r="E142" s="310"/>
      <c r="F142" s="333" t="s">
        <v>2371</v>
      </c>
      <c r="G142" s="310"/>
      <c r="H142" s="310" t="s">
        <v>2429</v>
      </c>
      <c r="I142" s="310" t="s">
        <v>2406</v>
      </c>
      <c r="J142" s="310"/>
      <c r="K142" s="358"/>
    </row>
    <row r="143" s="1" customFormat="1" ht="15" customHeight="1">
      <c r="B143" s="359"/>
      <c r="C143" s="360"/>
      <c r="D143" s="360"/>
      <c r="E143" s="360"/>
      <c r="F143" s="360"/>
      <c r="G143" s="360"/>
      <c r="H143" s="360"/>
      <c r="I143" s="360"/>
      <c r="J143" s="360"/>
      <c r="K143" s="361"/>
    </row>
    <row r="144" s="1" customFormat="1" ht="18.75" customHeight="1">
      <c r="B144" s="346"/>
      <c r="C144" s="346"/>
      <c r="D144" s="346"/>
      <c r="E144" s="346"/>
      <c r="F144" s="347"/>
      <c r="G144" s="346"/>
      <c r="H144" s="346"/>
      <c r="I144" s="346"/>
      <c r="J144" s="346"/>
      <c r="K144" s="346"/>
    </row>
    <row r="145" s="1" customFormat="1" ht="18.75" customHeight="1"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="1" customFormat="1" ht="7.5" customHeight="1">
      <c r="B146" s="319"/>
      <c r="C146" s="320"/>
      <c r="D146" s="320"/>
      <c r="E146" s="320"/>
      <c r="F146" s="320"/>
      <c r="G146" s="320"/>
      <c r="H146" s="320"/>
      <c r="I146" s="320"/>
      <c r="J146" s="320"/>
      <c r="K146" s="321"/>
    </row>
    <row r="147" s="1" customFormat="1" ht="45" customHeight="1">
      <c r="B147" s="322"/>
      <c r="C147" s="323" t="s">
        <v>2430</v>
      </c>
      <c r="D147" s="323"/>
      <c r="E147" s="323"/>
      <c r="F147" s="323"/>
      <c r="G147" s="323"/>
      <c r="H147" s="323"/>
      <c r="I147" s="323"/>
      <c r="J147" s="323"/>
      <c r="K147" s="324"/>
    </row>
    <row r="148" s="1" customFormat="1" ht="17.25" customHeight="1">
      <c r="B148" s="322"/>
      <c r="C148" s="325" t="s">
        <v>2365</v>
      </c>
      <c r="D148" s="325"/>
      <c r="E148" s="325"/>
      <c r="F148" s="325" t="s">
        <v>2366</v>
      </c>
      <c r="G148" s="326"/>
      <c r="H148" s="325" t="s">
        <v>54</v>
      </c>
      <c r="I148" s="325" t="s">
        <v>57</v>
      </c>
      <c r="J148" s="325" t="s">
        <v>2367</v>
      </c>
      <c r="K148" s="324"/>
    </row>
    <row r="149" s="1" customFormat="1" ht="17.25" customHeight="1">
      <c r="B149" s="322"/>
      <c r="C149" s="327" t="s">
        <v>2368</v>
      </c>
      <c r="D149" s="327"/>
      <c r="E149" s="327"/>
      <c r="F149" s="328" t="s">
        <v>2369</v>
      </c>
      <c r="G149" s="329"/>
      <c r="H149" s="327"/>
      <c r="I149" s="327"/>
      <c r="J149" s="327" t="s">
        <v>2370</v>
      </c>
      <c r="K149" s="324"/>
    </row>
    <row r="150" s="1" customFormat="1" ht="5.25" customHeight="1">
      <c r="B150" s="335"/>
      <c r="C150" s="330"/>
      <c r="D150" s="330"/>
      <c r="E150" s="330"/>
      <c r="F150" s="330"/>
      <c r="G150" s="331"/>
      <c r="H150" s="330"/>
      <c r="I150" s="330"/>
      <c r="J150" s="330"/>
      <c r="K150" s="358"/>
    </row>
    <row r="151" s="1" customFormat="1" ht="15" customHeight="1">
      <c r="B151" s="335"/>
      <c r="C151" s="362" t="s">
        <v>2374</v>
      </c>
      <c r="D151" s="310"/>
      <c r="E151" s="310"/>
      <c r="F151" s="363" t="s">
        <v>2371</v>
      </c>
      <c r="G151" s="310"/>
      <c r="H151" s="362" t="s">
        <v>2411</v>
      </c>
      <c r="I151" s="362" t="s">
        <v>2373</v>
      </c>
      <c r="J151" s="362">
        <v>120</v>
      </c>
      <c r="K151" s="358"/>
    </row>
    <row r="152" s="1" customFormat="1" ht="15" customHeight="1">
      <c r="B152" s="335"/>
      <c r="C152" s="362" t="s">
        <v>2420</v>
      </c>
      <c r="D152" s="310"/>
      <c r="E152" s="310"/>
      <c r="F152" s="363" t="s">
        <v>2371</v>
      </c>
      <c r="G152" s="310"/>
      <c r="H152" s="362" t="s">
        <v>2431</v>
      </c>
      <c r="I152" s="362" t="s">
        <v>2373</v>
      </c>
      <c r="J152" s="362" t="s">
        <v>2422</v>
      </c>
      <c r="K152" s="358"/>
    </row>
    <row r="153" s="1" customFormat="1" ht="15" customHeight="1">
      <c r="B153" s="335"/>
      <c r="C153" s="362" t="s">
        <v>87</v>
      </c>
      <c r="D153" s="310"/>
      <c r="E153" s="310"/>
      <c r="F153" s="363" t="s">
        <v>2371</v>
      </c>
      <c r="G153" s="310"/>
      <c r="H153" s="362" t="s">
        <v>2432</v>
      </c>
      <c r="I153" s="362" t="s">
        <v>2373</v>
      </c>
      <c r="J153" s="362" t="s">
        <v>2422</v>
      </c>
      <c r="K153" s="358"/>
    </row>
    <row r="154" s="1" customFormat="1" ht="15" customHeight="1">
      <c r="B154" s="335"/>
      <c r="C154" s="362" t="s">
        <v>2376</v>
      </c>
      <c r="D154" s="310"/>
      <c r="E154" s="310"/>
      <c r="F154" s="363" t="s">
        <v>2377</v>
      </c>
      <c r="G154" s="310"/>
      <c r="H154" s="362" t="s">
        <v>2411</v>
      </c>
      <c r="I154" s="362" t="s">
        <v>2373</v>
      </c>
      <c r="J154" s="362">
        <v>50</v>
      </c>
      <c r="K154" s="358"/>
    </row>
    <row r="155" s="1" customFormat="1" ht="15" customHeight="1">
      <c r="B155" s="335"/>
      <c r="C155" s="362" t="s">
        <v>2379</v>
      </c>
      <c r="D155" s="310"/>
      <c r="E155" s="310"/>
      <c r="F155" s="363" t="s">
        <v>2371</v>
      </c>
      <c r="G155" s="310"/>
      <c r="H155" s="362" t="s">
        <v>2411</v>
      </c>
      <c r="I155" s="362" t="s">
        <v>2381</v>
      </c>
      <c r="J155" s="362"/>
      <c r="K155" s="358"/>
    </row>
    <row r="156" s="1" customFormat="1" ht="15" customHeight="1">
      <c r="B156" s="335"/>
      <c r="C156" s="362" t="s">
        <v>2390</v>
      </c>
      <c r="D156" s="310"/>
      <c r="E156" s="310"/>
      <c r="F156" s="363" t="s">
        <v>2377</v>
      </c>
      <c r="G156" s="310"/>
      <c r="H156" s="362" t="s">
        <v>2411</v>
      </c>
      <c r="I156" s="362" t="s">
        <v>2373</v>
      </c>
      <c r="J156" s="362">
        <v>50</v>
      </c>
      <c r="K156" s="358"/>
    </row>
    <row r="157" s="1" customFormat="1" ht="15" customHeight="1">
      <c r="B157" s="335"/>
      <c r="C157" s="362" t="s">
        <v>2398</v>
      </c>
      <c r="D157" s="310"/>
      <c r="E157" s="310"/>
      <c r="F157" s="363" t="s">
        <v>2377</v>
      </c>
      <c r="G157" s="310"/>
      <c r="H157" s="362" t="s">
        <v>2411</v>
      </c>
      <c r="I157" s="362" t="s">
        <v>2373</v>
      </c>
      <c r="J157" s="362">
        <v>50</v>
      </c>
      <c r="K157" s="358"/>
    </row>
    <row r="158" s="1" customFormat="1" ht="15" customHeight="1">
      <c r="B158" s="335"/>
      <c r="C158" s="362" t="s">
        <v>2396</v>
      </c>
      <c r="D158" s="310"/>
      <c r="E158" s="310"/>
      <c r="F158" s="363" t="s">
        <v>2377</v>
      </c>
      <c r="G158" s="310"/>
      <c r="H158" s="362" t="s">
        <v>2411</v>
      </c>
      <c r="I158" s="362" t="s">
        <v>2373</v>
      </c>
      <c r="J158" s="362">
        <v>50</v>
      </c>
      <c r="K158" s="358"/>
    </row>
    <row r="159" s="1" customFormat="1" ht="15" customHeight="1">
      <c r="B159" s="335"/>
      <c r="C159" s="362" t="s">
        <v>126</v>
      </c>
      <c r="D159" s="310"/>
      <c r="E159" s="310"/>
      <c r="F159" s="363" t="s">
        <v>2371</v>
      </c>
      <c r="G159" s="310"/>
      <c r="H159" s="362" t="s">
        <v>2433</v>
      </c>
      <c r="I159" s="362" t="s">
        <v>2373</v>
      </c>
      <c r="J159" s="362" t="s">
        <v>2434</v>
      </c>
      <c r="K159" s="358"/>
    </row>
    <row r="160" s="1" customFormat="1" ht="15" customHeight="1">
      <c r="B160" s="335"/>
      <c r="C160" s="362" t="s">
        <v>2435</v>
      </c>
      <c r="D160" s="310"/>
      <c r="E160" s="310"/>
      <c r="F160" s="363" t="s">
        <v>2371</v>
      </c>
      <c r="G160" s="310"/>
      <c r="H160" s="362" t="s">
        <v>2436</v>
      </c>
      <c r="I160" s="362" t="s">
        <v>2406</v>
      </c>
      <c r="J160" s="362"/>
      <c r="K160" s="358"/>
    </row>
    <row r="161" s="1" customFormat="1" ht="15" customHeight="1">
      <c r="B161" s="364"/>
      <c r="C161" s="344"/>
      <c r="D161" s="344"/>
      <c r="E161" s="344"/>
      <c r="F161" s="344"/>
      <c r="G161" s="344"/>
      <c r="H161" s="344"/>
      <c r="I161" s="344"/>
      <c r="J161" s="344"/>
      <c r="K161" s="365"/>
    </row>
    <row r="162" s="1" customFormat="1" ht="18.75" customHeight="1">
      <c r="B162" s="346"/>
      <c r="C162" s="356"/>
      <c r="D162" s="356"/>
      <c r="E162" s="356"/>
      <c r="F162" s="366"/>
      <c r="G162" s="356"/>
      <c r="H162" s="356"/>
      <c r="I162" s="356"/>
      <c r="J162" s="356"/>
      <c r="K162" s="346"/>
    </row>
    <row r="163" s="1" customFormat="1" ht="18.75" customHeight="1"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="1" customFormat="1" ht="7.5" customHeight="1">
      <c r="B164" s="297"/>
      <c r="C164" s="298"/>
      <c r="D164" s="298"/>
      <c r="E164" s="298"/>
      <c r="F164" s="298"/>
      <c r="G164" s="298"/>
      <c r="H164" s="298"/>
      <c r="I164" s="298"/>
      <c r="J164" s="298"/>
      <c r="K164" s="299"/>
    </row>
    <row r="165" s="1" customFormat="1" ht="45" customHeight="1">
      <c r="B165" s="300"/>
      <c r="C165" s="301" t="s">
        <v>2437</v>
      </c>
      <c r="D165" s="301"/>
      <c r="E165" s="301"/>
      <c r="F165" s="301"/>
      <c r="G165" s="301"/>
      <c r="H165" s="301"/>
      <c r="I165" s="301"/>
      <c r="J165" s="301"/>
      <c r="K165" s="302"/>
    </row>
    <row r="166" s="1" customFormat="1" ht="17.25" customHeight="1">
      <c r="B166" s="300"/>
      <c r="C166" s="325" t="s">
        <v>2365</v>
      </c>
      <c r="D166" s="325"/>
      <c r="E166" s="325"/>
      <c r="F166" s="325" t="s">
        <v>2366</v>
      </c>
      <c r="G166" s="367"/>
      <c r="H166" s="368" t="s">
        <v>54</v>
      </c>
      <c r="I166" s="368" t="s">
        <v>57</v>
      </c>
      <c r="J166" s="325" t="s">
        <v>2367</v>
      </c>
      <c r="K166" s="302"/>
    </row>
    <row r="167" s="1" customFormat="1" ht="17.25" customHeight="1">
      <c r="B167" s="303"/>
      <c r="C167" s="327" t="s">
        <v>2368</v>
      </c>
      <c r="D167" s="327"/>
      <c r="E167" s="327"/>
      <c r="F167" s="328" t="s">
        <v>2369</v>
      </c>
      <c r="G167" s="369"/>
      <c r="H167" s="370"/>
      <c r="I167" s="370"/>
      <c r="J167" s="327" t="s">
        <v>2370</v>
      </c>
      <c r="K167" s="305"/>
    </row>
    <row r="168" s="1" customFormat="1" ht="5.25" customHeight="1">
      <c r="B168" s="335"/>
      <c r="C168" s="330"/>
      <c r="D168" s="330"/>
      <c r="E168" s="330"/>
      <c r="F168" s="330"/>
      <c r="G168" s="331"/>
      <c r="H168" s="330"/>
      <c r="I168" s="330"/>
      <c r="J168" s="330"/>
      <c r="K168" s="358"/>
    </row>
    <row r="169" s="1" customFormat="1" ht="15" customHeight="1">
      <c r="B169" s="335"/>
      <c r="C169" s="310" t="s">
        <v>2374</v>
      </c>
      <c r="D169" s="310"/>
      <c r="E169" s="310"/>
      <c r="F169" s="333" t="s">
        <v>2371</v>
      </c>
      <c r="G169" s="310"/>
      <c r="H169" s="310" t="s">
        <v>2411</v>
      </c>
      <c r="I169" s="310" t="s">
        <v>2373</v>
      </c>
      <c r="J169" s="310">
        <v>120</v>
      </c>
      <c r="K169" s="358"/>
    </row>
    <row r="170" s="1" customFormat="1" ht="15" customHeight="1">
      <c r="B170" s="335"/>
      <c r="C170" s="310" t="s">
        <v>2420</v>
      </c>
      <c r="D170" s="310"/>
      <c r="E170" s="310"/>
      <c r="F170" s="333" t="s">
        <v>2371</v>
      </c>
      <c r="G170" s="310"/>
      <c r="H170" s="310" t="s">
        <v>2421</v>
      </c>
      <c r="I170" s="310" t="s">
        <v>2373</v>
      </c>
      <c r="J170" s="310" t="s">
        <v>2422</v>
      </c>
      <c r="K170" s="358"/>
    </row>
    <row r="171" s="1" customFormat="1" ht="15" customHeight="1">
      <c r="B171" s="335"/>
      <c r="C171" s="310" t="s">
        <v>87</v>
      </c>
      <c r="D171" s="310"/>
      <c r="E171" s="310"/>
      <c r="F171" s="333" t="s">
        <v>2371</v>
      </c>
      <c r="G171" s="310"/>
      <c r="H171" s="310" t="s">
        <v>2438</v>
      </c>
      <c r="I171" s="310" t="s">
        <v>2373</v>
      </c>
      <c r="J171" s="310" t="s">
        <v>2422</v>
      </c>
      <c r="K171" s="358"/>
    </row>
    <row r="172" s="1" customFormat="1" ht="15" customHeight="1">
      <c r="B172" s="335"/>
      <c r="C172" s="310" t="s">
        <v>2376</v>
      </c>
      <c r="D172" s="310"/>
      <c r="E172" s="310"/>
      <c r="F172" s="333" t="s">
        <v>2377</v>
      </c>
      <c r="G172" s="310"/>
      <c r="H172" s="310" t="s">
        <v>2438</v>
      </c>
      <c r="I172" s="310" t="s">
        <v>2373</v>
      </c>
      <c r="J172" s="310">
        <v>50</v>
      </c>
      <c r="K172" s="358"/>
    </row>
    <row r="173" s="1" customFormat="1" ht="15" customHeight="1">
      <c r="B173" s="335"/>
      <c r="C173" s="310" t="s">
        <v>2379</v>
      </c>
      <c r="D173" s="310"/>
      <c r="E173" s="310"/>
      <c r="F173" s="333" t="s">
        <v>2371</v>
      </c>
      <c r="G173" s="310"/>
      <c r="H173" s="310" t="s">
        <v>2438</v>
      </c>
      <c r="I173" s="310" t="s">
        <v>2381</v>
      </c>
      <c r="J173" s="310"/>
      <c r="K173" s="358"/>
    </row>
    <row r="174" s="1" customFormat="1" ht="15" customHeight="1">
      <c r="B174" s="335"/>
      <c r="C174" s="310" t="s">
        <v>2390</v>
      </c>
      <c r="D174" s="310"/>
      <c r="E174" s="310"/>
      <c r="F174" s="333" t="s">
        <v>2377</v>
      </c>
      <c r="G174" s="310"/>
      <c r="H174" s="310" t="s">
        <v>2438</v>
      </c>
      <c r="I174" s="310" t="s">
        <v>2373</v>
      </c>
      <c r="J174" s="310">
        <v>50</v>
      </c>
      <c r="K174" s="358"/>
    </row>
    <row r="175" s="1" customFormat="1" ht="15" customHeight="1">
      <c r="B175" s="335"/>
      <c r="C175" s="310" t="s">
        <v>2398</v>
      </c>
      <c r="D175" s="310"/>
      <c r="E175" s="310"/>
      <c r="F175" s="333" t="s">
        <v>2377</v>
      </c>
      <c r="G175" s="310"/>
      <c r="H175" s="310" t="s">
        <v>2438</v>
      </c>
      <c r="I175" s="310" t="s">
        <v>2373</v>
      </c>
      <c r="J175" s="310">
        <v>50</v>
      </c>
      <c r="K175" s="358"/>
    </row>
    <row r="176" s="1" customFormat="1" ht="15" customHeight="1">
      <c r="B176" s="335"/>
      <c r="C176" s="310" t="s">
        <v>2396</v>
      </c>
      <c r="D176" s="310"/>
      <c r="E176" s="310"/>
      <c r="F176" s="333" t="s">
        <v>2377</v>
      </c>
      <c r="G176" s="310"/>
      <c r="H176" s="310" t="s">
        <v>2438</v>
      </c>
      <c r="I176" s="310" t="s">
        <v>2373</v>
      </c>
      <c r="J176" s="310">
        <v>50</v>
      </c>
      <c r="K176" s="358"/>
    </row>
    <row r="177" s="1" customFormat="1" ht="15" customHeight="1">
      <c r="B177" s="335"/>
      <c r="C177" s="310" t="s">
        <v>137</v>
      </c>
      <c r="D177" s="310"/>
      <c r="E177" s="310"/>
      <c r="F177" s="333" t="s">
        <v>2371</v>
      </c>
      <c r="G177" s="310"/>
      <c r="H177" s="310" t="s">
        <v>2439</v>
      </c>
      <c r="I177" s="310" t="s">
        <v>2440</v>
      </c>
      <c r="J177" s="310"/>
      <c r="K177" s="358"/>
    </row>
    <row r="178" s="1" customFormat="1" ht="15" customHeight="1">
      <c r="B178" s="335"/>
      <c r="C178" s="310" t="s">
        <v>57</v>
      </c>
      <c r="D178" s="310"/>
      <c r="E178" s="310"/>
      <c r="F178" s="333" t="s">
        <v>2371</v>
      </c>
      <c r="G178" s="310"/>
      <c r="H178" s="310" t="s">
        <v>2441</v>
      </c>
      <c r="I178" s="310" t="s">
        <v>2442</v>
      </c>
      <c r="J178" s="310">
        <v>1</v>
      </c>
      <c r="K178" s="358"/>
    </row>
    <row r="179" s="1" customFormat="1" ht="15" customHeight="1">
      <c r="B179" s="335"/>
      <c r="C179" s="310" t="s">
        <v>53</v>
      </c>
      <c r="D179" s="310"/>
      <c r="E179" s="310"/>
      <c r="F179" s="333" t="s">
        <v>2371</v>
      </c>
      <c r="G179" s="310"/>
      <c r="H179" s="310" t="s">
        <v>2443</v>
      </c>
      <c r="I179" s="310" t="s">
        <v>2373</v>
      </c>
      <c r="J179" s="310">
        <v>20</v>
      </c>
      <c r="K179" s="358"/>
    </row>
    <row r="180" s="1" customFormat="1" ht="15" customHeight="1">
      <c r="B180" s="335"/>
      <c r="C180" s="310" t="s">
        <v>54</v>
      </c>
      <c r="D180" s="310"/>
      <c r="E180" s="310"/>
      <c r="F180" s="333" t="s">
        <v>2371</v>
      </c>
      <c r="G180" s="310"/>
      <c r="H180" s="310" t="s">
        <v>2444</v>
      </c>
      <c r="I180" s="310" t="s">
        <v>2373</v>
      </c>
      <c r="J180" s="310">
        <v>255</v>
      </c>
      <c r="K180" s="358"/>
    </row>
    <row r="181" s="1" customFormat="1" ht="15" customHeight="1">
      <c r="B181" s="335"/>
      <c r="C181" s="310" t="s">
        <v>138</v>
      </c>
      <c r="D181" s="310"/>
      <c r="E181" s="310"/>
      <c r="F181" s="333" t="s">
        <v>2371</v>
      </c>
      <c r="G181" s="310"/>
      <c r="H181" s="310" t="s">
        <v>2335</v>
      </c>
      <c r="I181" s="310" t="s">
        <v>2373</v>
      </c>
      <c r="J181" s="310">
        <v>10</v>
      </c>
      <c r="K181" s="358"/>
    </row>
    <row r="182" s="1" customFormat="1" ht="15" customHeight="1">
      <c r="B182" s="335"/>
      <c r="C182" s="310" t="s">
        <v>139</v>
      </c>
      <c r="D182" s="310"/>
      <c r="E182" s="310"/>
      <c r="F182" s="333" t="s">
        <v>2371</v>
      </c>
      <c r="G182" s="310"/>
      <c r="H182" s="310" t="s">
        <v>2445</v>
      </c>
      <c r="I182" s="310" t="s">
        <v>2406</v>
      </c>
      <c r="J182" s="310"/>
      <c r="K182" s="358"/>
    </row>
    <row r="183" s="1" customFormat="1" ht="15" customHeight="1">
      <c r="B183" s="335"/>
      <c r="C183" s="310" t="s">
        <v>2446</v>
      </c>
      <c r="D183" s="310"/>
      <c r="E183" s="310"/>
      <c r="F183" s="333" t="s">
        <v>2371</v>
      </c>
      <c r="G183" s="310"/>
      <c r="H183" s="310" t="s">
        <v>2447</v>
      </c>
      <c r="I183" s="310" t="s">
        <v>2406</v>
      </c>
      <c r="J183" s="310"/>
      <c r="K183" s="358"/>
    </row>
    <row r="184" s="1" customFormat="1" ht="15" customHeight="1">
      <c r="B184" s="335"/>
      <c r="C184" s="310" t="s">
        <v>2435</v>
      </c>
      <c r="D184" s="310"/>
      <c r="E184" s="310"/>
      <c r="F184" s="333" t="s">
        <v>2371</v>
      </c>
      <c r="G184" s="310"/>
      <c r="H184" s="310" t="s">
        <v>2448</v>
      </c>
      <c r="I184" s="310" t="s">
        <v>2406</v>
      </c>
      <c r="J184" s="310"/>
      <c r="K184" s="358"/>
    </row>
    <row r="185" s="1" customFormat="1" ht="15" customHeight="1">
      <c r="B185" s="335"/>
      <c r="C185" s="310" t="s">
        <v>141</v>
      </c>
      <c r="D185" s="310"/>
      <c r="E185" s="310"/>
      <c r="F185" s="333" t="s">
        <v>2377</v>
      </c>
      <c r="G185" s="310"/>
      <c r="H185" s="310" t="s">
        <v>2449</v>
      </c>
      <c r="I185" s="310" t="s">
        <v>2373</v>
      </c>
      <c r="J185" s="310">
        <v>50</v>
      </c>
      <c r="K185" s="358"/>
    </row>
    <row r="186" s="1" customFormat="1" ht="15" customHeight="1">
      <c r="B186" s="335"/>
      <c r="C186" s="310" t="s">
        <v>2450</v>
      </c>
      <c r="D186" s="310"/>
      <c r="E186" s="310"/>
      <c r="F186" s="333" t="s">
        <v>2377</v>
      </c>
      <c r="G186" s="310"/>
      <c r="H186" s="310" t="s">
        <v>2451</v>
      </c>
      <c r="I186" s="310" t="s">
        <v>2452</v>
      </c>
      <c r="J186" s="310"/>
      <c r="K186" s="358"/>
    </row>
    <row r="187" s="1" customFormat="1" ht="15" customHeight="1">
      <c r="B187" s="335"/>
      <c r="C187" s="310" t="s">
        <v>2453</v>
      </c>
      <c r="D187" s="310"/>
      <c r="E187" s="310"/>
      <c r="F187" s="333" t="s">
        <v>2377</v>
      </c>
      <c r="G187" s="310"/>
      <c r="H187" s="310" t="s">
        <v>2454</v>
      </c>
      <c r="I187" s="310" t="s">
        <v>2452</v>
      </c>
      <c r="J187" s="310"/>
      <c r="K187" s="358"/>
    </row>
    <row r="188" s="1" customFormat="1" ht="15" customHeight="1">
      <c r="B188" s="335"/>
      <c r="C188" s="310" t="s">
        <v>2455</v>
      </c>
      <c r="D188" s="310"/>
      <c r="E188" s="310"/>
      <c r="F188" s="333" t="s">
        <v>2377</v>
      </c>
      <c r="G188" s="310"/>
      <c r="H188" s="310" t="s">
        <v>2456</v>
      </c>
      <c r="I188" s="310" t="s">
        <v>2452</v>
      </c>
      <c r="J188" s="310"/>
      <c r="K188" s="358"/>
    </row>
    <row r="189" s="1" customFormat="1" ht="15" customHeight="1">
      <c r="B189" s="335"/>
      <c r="C189" s="371" t="s">
        <v>2457</v>
      </c>
      <c r="D189" s="310"/>
      <c r="E189" s="310"/>
      <c r="F189" s="333" t="s">
        <v>2377</v>
      </c>
      <c r="G189" s="310"/>
      <c r="H189" s="310" t="s">
        <v>2458</v>
      </c>
      <c r="I189" s="310" t="s">
        <v>2459</v>
      </c>
      <c r="J189" s="372" t="s">
        <v>2460</v>
      </c>
      <c r="K189" s="358"/>
    </row>
    <row r="190" s="1" customFormat="1" ht="15" customHeight="1">
      <c r="B190" s="335"/>
      <c r="C190" s="371" t="s">
        <v>42</v>
      </c>
      <c r="D190" s="310"/>
      <c r="E190" s="310"/>
      <c r="F190" s="333" t="s">
        <v>2371</v>
      </c>
      <c r="G190" s="310"/>
      <c r="H190" s="307" t="s">
        <v>2461</v>
      </c>
      <c r="I190" s="310" t="s">
        <v>2462</v>
      </c>
      <c r="J190" s="310"/>
      <c r="K190" s="358"/>
    </row>
    <row r="191" s="1" customFormat="1" ht="15" customHeight="1">
      <c r="B191" s="335"/>
      <c r="C191" s="371" t="s">
        <v>2463</v>
      </c>
      <c r="D191" s="310"/>
      <c r="E191" s="310"/>
      <c r="F191" s="333" t="s">
        <v>2371</v>
      </c>
      <c r="G191" s="310"/>
      <c r="H191" s="310" t="s">
        <v>2464</v>
      </c>
      <c r="I191" s="310" t="s">
        <v>2406</v>
      </c>
      <c r="J191" s="310"/>
      <c r="K191" s="358"/>
    </row>
    <row r="192" s="1" customFormat="1" ht="15" customHeight="1">
      <c r="B192" s="335"/>
      <c r="C192" s="371" t="s">
        <v>2465</v>
      </c>
      <c r="D192" s="310"/>
      <c r="E192" s="310"/>
      <c r="F192" s="333" t="s">
        <v>2371</v>
      </c>
      <c r="G192" s="310"/>
      <c r="H192" s="310" t="s">
        <v>2466</v>
      </c>
      <c r="I192" s="310" t="s">
        <v>2406</v>
      </c>
      <c r="J192" s="310"/>
      <c r="K192" s="358"/>
    </row>
    <row r="193" s="1" customFormat="1" ht="15" customHeight="1">
      <c r="B193" s="335"/>
      <c r="C193" s="371" t="s">
        <v>2467</v>
      </c>
      <c r="D193" s="310"/>
      <c r="E193" s="310"/>
      <c r="F193" s="333" t="s">
        <v>2377</v>
      </c>
      <c r="G193" s="310"/>
      <c r="H193" s="310" t="s">
        <v>2468</v>
      </c>
      <c r="I193" s="310" t="s">
        <v>2406</v>
      </c>
      <c r="J193" s="310"/>
      <c r="K193" s="358"/>
    </row>
    <row r="194" s="1" customFormat="1" ht="15" customHeight="1">
      <c r="B194" s="364"/>
      <c r="C194" s="373"/>
      <c r="D194" s="344"/>
      <c r="E194" s="344"/>
      <c r="F194" s="344"/>
      <c r="G194" s="344"/>
      <c r="H194" s="344"/>
      <c r="I194" s="344"/>
      <c r="J194" s="344"/>
      <c r="K194" s="365"/>
    </row>
    <row r="195" s="1" customFormat="1" ht="18.75" customHeight="1">
      <c r="B195" s="346"/>
      <c r="C195" s="356"/>
      <c r="D195" s="356"/>
      <c r="E195" s="356"/>
      <c r="F195" s="366"/>
      <c r="G195" s="356"/>
      <c r="H195" s="356"/>
      <c r="I195" s="356"/>
      <c r="J195" s="356"/>
      <c r="K195" s="346"/>
    </row>
    <row r="196" s="1" customFormat="1" ht="18.75" customHeight="1">
      <c r="B196" s="346"/>
      <c r="C196" s="356"/>
      <c r="D196" s="356"/>
      <c r="E196" s="356"/>
      <c r="F196" s="366"/>
      <c r="G196" s="356"/>
      <c r="H196" s="356"/>
      <c r="I196" s="356"/>
      <c r="J196" s="356"/>
      <c r="K196" s="346"/>
    </row>
    <row r="197" s="1" customFormat="1" ht="18.75" customHeight="1"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="1" customFormat="1" ht="13.5">
      <c r="B198" s="297"/>
      <c r="C198" s="298"/>
      <c r="D198" s="298"/>
      <c r="E198" s="298"/>
      <c r="F198" s="298"/>
      <c r="G198" s="298"/>
      <c r="H198" s="298"/>
      <c r="I198" s="298"/>
      <c r="J198" s="298"/>
      <c r="K198" s="299"/>
    </row>
    <row r="199" s="1" customFormat="1" ht="21">
      <c r="B199" s="300"/>
      <c r="C199" s="301" t="s">
        <v>2469</v>
      </c>
      <c r="D199" s="301"/>
      <c r="E199" s="301"/>
      <c r="F199" s="301"/>
      <c r="G199" s="301"/>
      <c r="H199" s="301"/>
      <c r="I199" s="301"/>
      <c r="J199" s="301"/>
      <c r="K199" s="302"/>
    </row>
    <row r="200" s="1" customFormat="1" ht="25.5" customHeight="1">
      <c r="B200" s="300"/>
      <c r="C200" s="374" t="s">
        <v>2470</v>
      </c>
      <c r="D200" s="374"/>
      <c r="E200" s="374"/>
      <c r="F200" s="374" t="s">
        <v>2471</v>
      </c>
      <c r="G200" s="375"/>
      <c r="H200" s="374" t="s">
        <v>2472</v>
      </c>
      <c r="I200" s="374"/>
      <c r="J200" s="374"/>
      <c r="K200" s="302"/>
    </row>
    <row r="201" s="1" customFormat="1" ht="5.25" customHeight="1">
      <c r="B201" s="335"/>
      <c r="C201" s="330"/>
      <c r="D201" s="330"/>
      <c r="E201" s="330"/>
      <c r="F201" s="330"/>
      <c r="G201" s="356"/>
      <c r="H201" s="330"/>
      <c r="I201" s="330"/>
      <c r="J201" s="330"/>
      <c r="K201" s="358"/>
    </row>
    <row r="202" s="1" customFormat="1" ht="15" customHeight="1">
      <c r="B202" s="335"/>
      <c r="C202" s="310" t="s">
        <v>2462</v>
      </c>
      <c r="D202" s="310"/>
      <c r="E202" s="310"/>
      <c r="F202" s="333" t="s">
        <v>43</v>
      </c>
      <c r="G202" s="310"/>
      <c r="H202" s="310" t="s">
        <v>2473</v>
      </c>
      <c r="I202" s="310"/>
      <c r="J202" s="310"/>
      <c r="K202" s="358"/>
    </row>
    <row r="203" s="1" customFormat="1" ht="15" customHeight="1">
      <c r="B203" s="335"/>
      <c r="C203" s="310"/>
      <c r="D203" s="310"/>
      <c r="E203" s="310"/>
      <c r="F203" s="333" t="s">
        <v>44</v>
      </c>
      <c r="G203" s="310"/>
      <c r="H203" s="310" t="s">
        <v>2474</v>
      </c>
      <c r="I203" s="310"/>
      <c r="J203" s="310"/>
      <c r="K203" s="358"/>
    </row>
    <row r="204" s="1" customFormat="1" ht="15" customHeight="1">
      <c r="B204" s="335"/>
      <c r="C204" s="310"/>
      <c r="D204" s="310"/>
      <c r="E204" s="310"/>
      <c r="F204" s="333" t="s">
        <v>47</v>
      </c>
      <c r="G204" s="310"/>
      <c r="H204" s="310" t="s">
        <v>2475</v>
      </c>
      <c r="I204" s="310"/>
      <c r="J204" s="310"/>
      <c r="K204" s="358"/>
    </row>
    <row r="205" s="1" customFormat="1" ht="15" customHeight="1">
      <c r="B205" s="335"/>
      <c r="C205" s="310"/>
      <c r="D205" s="310"/>
      <c r="E205" s="310"/>
      <c r="F205" s="333" t="s">
        <v>45</v>
      </c>
      <c r="G205" s="310"/>
      <c r="H205" s="310" t="s">
        <v>2476</v>
      </c>
      <c r="I205" s="310"/>
      <c r="J205" s="310"/>
      <c r="K205" s="358"/>
    </row>
    <row r="206" s="1" customFormat="1" ht="15" customHeight="1">
      <c r="B206" s="335"/>
      <c r="C206" s="310"/>
      <c r="D206" s="310"/>
      <c r="E206" s="310"/>
      <c r="F206" s="333" t="s">
        <v>46</v>
      </c>
      <c r="G206" s="310"/>
      <c r="H206" s="310" t="s">
        <v>2477</v>
      </c>
      <c r="I206" s="310"/>
      <c r="J206" s="310"/>
      <c r="K206" s="358"/>
    </row>
    <row r="207" s="1" customFormat="1" ht="15" customHeight="1">
      <c r="B207" s="335"/>
      <c r="C207" s="310"/>
      <c r="D207" s="310"/>
      <c r="E207" s="310"/>
      <c r="F207" s="333"/>
      <c r="G207" s="310"/>
      <c r="H207" s="310"/>
      <c r="I207" s="310"/>
      <c r="J207" s="310"/>
      <c r="K207" s="358"/>
    </row>
    <row r="208" s="1" customFormat="1" ht="15" customHeight="1">
      <c r="B208" s="335"/>
      <c r="C208" s="310" t="s">
        <v>2418</v>
      </c>
      <c r="D208" s="310"/>
      <c r="E208" s="310"/>
      <c r="F208" s="333" t="s">
        <v>79</v>
      </c>
      <c r="G208" s="310"/>
      <c r="H208" s="310" t="s">
        <v>2478</v>
      </c>
      <c r="I208" s="310"/>
      <c r="J208" s="310"/>
      <c r="K208" s="358"/>
    </row>
    <row r="209" s="1" customFormat="1" ht="15" customHeight="1">
      <c r="B209" s="335"/>
      <c r="C209" s="310"/>
      <c r="D209" s="310"/>
      <c r="E209" s="310"/>
      <c r="F209" s="333" t="s">
        <v>2315</v>
      </c>
      <c r="G209" s="310"/>
      <c r="H209" s="310" t="s">
        <v>2316</v>
      </c>
      <c r="I209" s="310"/>
      <c r="J209" s="310"/>
      <c r="K209" s="358"/>
    </row>
    <row r="210" s="1" customFormat="1" ht="15" customHeight="1">
      <c r="B210" s="335"/>
      <c r="C210" s="310"/>
      <c r="D210" s="310"/>
      <c r="E210" s="310"/>
      <c r="F210" s="333" t="s">
        <v>2313</v>
      </c>
      <c r="G210" s="310"/>
      <c r="H210" s="310" t="s">
        <v>2479</v>
      </c>
      <c r="I210" s="310"/>
      <c r="J210" s="310"/>
      <c r="K210" s="358"/>
    </row>
    <row r="211" s="1" customFormat="1" ht="15" customHeight="1">
      <c r="B211" s="376"/>
      <c r="C211" s="310"/>
      <c r="D211" s="310"/>
      <c r="E211" s="310"/>
      <c r="F211" s="333" t="s">
        <v>2317</v>
      </c>
      <c r="G211" s="371"/>
      <c r="H211" s="362" t="s">
        <v>107</v>
      </c>
      <c r="I211" s="362"/>
      <c r="J211" s="362"/>
      <c r="K211" s="377"/>
    </row>
    <row r="212" s="1" customFormat="1" ht="15" customHeight="1">
      <c r="B212" s="376"/>
      <c r="C212" s="310"/>
      <c r="D212" s="310"/>
      <c r="E212" s="310"/>
      <c r="F212" s="333" t="s">
        <v>2318</v>
      </c>
      <c r="G212" s="371"/>
      <c r="H212" s="362" t="s">
        <v>978</v>
      </c>
      <c r="I212" s="362"/>
      <c r="J212" s="362"/>
      <c r="K212" s="377"/>
    </row>
    <row r="213" s="1" customFormat="1" ht="15" customHeight="1">
      <c r="B213" s="376"/>
      <c r="C213" s="310"/>
      <c r="D213" s="310"/>
      <c r="E213" s="310"/>
      <c r="F213" s="333"/>
      <c r="G213" s="371"/>
      <c r="H213" s="362"/>
      <c r="I213" s="362"/>
      <c r="J213" s="362"/>
      <c r="K213" s="377"/>
    </row>
    <row r="214" s="1" customFormat="1" ht="15" customHeight="1">
      <c r="B214" s="376"/>
      <c r="C214" s="310" t="s">
        <v>2442</v>
      </c>
      <c r="D214" s="310"/>
      <c r="E214" s="310"/>
      <c r="F214" s="333">
        <v>1</v>
      </c>
      <c r="G214" s="371"/>
      <c r="H214" s="362" t="s">
        <v>2480</v>
      </c>
      <c r="I214" s="362"/>
      <c r="J214" s="362"/>
      <c r="K214" s="377"/>
    </row>
    <row r="215" s="1" customFormat="1" ht="15" customHeight="1">
      <c r="B215" s="376"/>
      <c r="C215" s="310"/>
      <c r="D215" s="310"/>
      <c r="E215" s="310"/>
      <c r="F215" s="333">
        <v>2</v>
      </c>
      <c r="G215" s="371"/>
      <c r="H215" s="362" t="s">
        <v>2481</v>
      </c>
      <c r="I215" s="362"/>
      <c r="J215" s="362"/>
      <c r="K215" s="377"/>
    </row>
    <row r="216" s="1" customFormat="1" ht="15" customHeight="1">
      <c r="B216" s="376"/>
      <c r="C216" s="310"/>
      <c r="D216" s="310"/>
      <c r="E216" s="310"/>
      <c r="F216" s="333">
        <v>3</v>
      </c>
      <c r="G216" s="371"/>
      <c r="H216" s="362" t="s">
        <v>2482</v>
      </c>
      <c r="I216" s="362"/>
      <c r="J216" s="362"/>
      <c r="K216" s="377"/>
    </row>
    <row r="217" s="1" customFormat="1" ht="15" customHeight="1">
      <c r="B217" s="376"/>
      <c r="C217" s="310"/>
      <c r="D217" s="310"/>
      <c r="E217" s="310"/>
      <c r="F217" s="333">
        <v>4</v>
      </c>
      <c r="G217" s="371"/>
      <c r="H217" s="362" t="s">
        <v>2483</v>
      </c>
      <c r="I217" s="362"/>
      <c r="J217" s="362"/>
      <c r="K217" s="377"/>
    </row>
    <row r="218" s="1" customFormat="1" ht="12.75" customHeight="1">
      <c r="B218" s="378"/>
      <c r="C218" s="379"/>
      <c r="D218" s="379"/>
      <c r="E218" s="379"/>
      <c r="F218" s="379"/>
      <c r="G218" s="379"/>
      <c r="H218" s="379"/>
      <c r="I218" s="379"/>
      <c r="J218" s="379"/>
      <c r="K218" s="380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123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ROUND(J86,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ROUND((SUM(BE86:BE245)),  2)</f>
        <v>0</v>
      </c>
      <c r="G33" s="40"/>
      <c r="H33" s="40"/>
      <c r="I33" s="159">
        <v>0.20999999999999999</v>
      </c>
      <c r="J33" s="158">
        <f>ROUND(((SUM(BE86:BE245))*I33),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ROUND((SUM(BF86:BF245)),  2)</f>
        <v>0</v>
      </c>
      <c r="G34" s="40"/>
      <c r="H34" s="40"/>
      <c r="I34" s="159">
        <v>0.14999999999999999</v>
      </c>
      <c r="J34" s="158">
        <f>ROUND(((SUM(BF86:BF245))*I34),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ROUND((SUM(BG86:BG245)),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ROUND((SUM(BH86:BH245)),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ROUND((SUM(BI86:BI245)),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181 - DIO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129</v>
      </c>
      <c r="E60" s="179"/>
      <c r="F60" s="179"/>
      <c r="G60" s="179"/>
      <c r="H60" s="179"/>
      <c r="I60" s="179"/>
      <c r="J60" s="180">
        <f>J87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130</v>
      </c>
      <c r="E61" s="184"/>
      <c r="F61" s="184"/>
      <c r="G61" s="184"/>
      <c r="H61" s="184"/>
      <c r="I61" s="184"/>
      <c r="J61" s="185">
        <f>J88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131</v>
      </c>
      <c r="E62" s="184"/>
      <c r="F62" s="184"/>
      <c r="G62" s="184"/>
      <c r="H62" s="184"/>
      <c r="I62" s="184"/>
      <c r="J62" s="185">
        <f>J105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132</v>
      </c>
      <c r="E63" s="184"/>
      <c r="F63" s="184"/>
      <c r="G63" s="184"/>
      <c r="H63" s="184"/>
      <c r="I63" s="184"/>
      <c r="J63" s="185">
        <f>J109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133</v>
      </c>
      <c r="E64" s="184"/>
      <c r="F64" s="184"/>
      <c r="G64" s="184"/>
      <c r="H64" s="184"/>
      <c r="I64" s="184"/>
      <c r="J64" s="185">
        <f>J230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6"/>
      <c r="C65" s="177"/>
      <c r="D65" s="178" t="s">
        <v>134</v>
      </c>
      <c r="E65" s="179"/>
      <c r="F65" s="179"/>
      <c r="G65" s="179"/>
      <c r="H65" s="179"/>
      <c r="I65" s="179"/>
      <c r="J65" s="180">
        <f>J241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2"/>
      <c r="C66" s="127"/>
      <c r="D66" s="183" t="s">
        <v>135</v>
      </c>
      <c r="E66" s="184"/>
      <c r="F66" s="184"/>
      <c r="G66" s="184"/>
      <c r="H66" s="184"/>
      <c r="I66" s="184"/>
      <c r="J66" s="185">
        <f>J242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136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1" t="str">
        <f>E7</f>
        <v>Most, náměstí Řeporyje D 012, č.akce 1061, Praha 13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181 - DIO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Praha 13 - Řeporyje</v>
      </c>
      <c r="G80" s="42"/>
      <c r="H80" s="42"/>
      <c r="I80" s="34" t="s">
        <v>23</v>
      </c>
      <c r="J80" s="74" t="str">
        <f>IF(J12="","",J12)</f>
        <v>18. 2. 2021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TSK hl.m. Prahy</v>
      </c>
      <c r="G82" s="42"/>
      <c r="H82" s="42"/>
      <c r="I82" s="34" t="s">
        <v>31</v>
      </c>
      <c r="J82" s="38" t="str">
        <f>E21</f>
        <v>Pontex, spol. s r.o.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ing. Benda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87"/>
      <c r="B85" s="188"/>
      <c r="C85" s="189" t="s">
        <v>137</v>
      </c>
      <c r="D85" s="190" t="s">
        <v>57</v>
      </c>
      <c r="E85" s="190" t="s">
        <v>53</v>
      </c>
      <c r="F85" s="190" t="s">
        <v>54</v>
      </c>
      <c r="G85" s="190" t="s">
        <v>138</v>
      </c>
      <c r="H85" s="190" t="s">
        <v>139</v>
      </c>
      <c r="I85" s="190" t="s">
        <v>140</v>
      </c>
      <c r="J85" s="190" t="s">
        <v>127</v>
      </c>
      <c r="K85" s="191" t="s">
        <v>141</v>
      </c>
      <c r="L85" s="192"/>
      <c r="M85" s="94" t="s">
        <v>19</v>
      </c>
      <c r="N85" s="95" t="s">
        <v>42</v>
      </c>
      <c r="O85" s="95" t="s">
        <v>142</v>
      </c>
      <c r="P85" s="95" t="s">
        <v>143</v>
      </c>
      <c r="Q85" s="95" t="s">
        <v>144</v>
      </c>
      <c r="R85" s="95" t="s">
        <v>145</v>
      </c>
      <c r="S85" s="95" t="s">
        <v>146</v>
      </c>
      <c r="T85" s="96" t="s">
        <v>147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="2" customFormat="1" ht="22.8" customHeight="1">
      <c r="A86" s="40"/>
      <c r="B86" s="41"/>
      <c r="C86" s="101" t="s">
        <v>148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P87+P241</f>
        <v>0</v>
      </c>
      <c r="Q86" s="98"/>
      <c r="R86" s="195">
        <f>R87+R241</f>
        <v>1.5929340000000001</v>
      </c>
      <c r="S86" s="98"/>
      <c r="T86" s="196">
        <f>T87+T241</f>
        <v>4.8549100000000003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128</v>
      </c>
      <c r="BK86" s="197">
        <f>BK87+BK241</f>
        <v>0</v>
      </c>
    </row>
    <row r="87" s="12" customFormat="1" ht="25.92" customHeight="1">
      <c r="A87" s="12"/>
      <c r="B87" s="198"/>
      <c r="C87" s="199"/>
      <c r="D87" s="200" t="s">
        <v>71</v>
      </c>
      <c r="E87" s="201" t="s">
        <v>149</v>
      </c>
      <c r="F87" s="201" t="s">
        <v>150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P88+P105+P109+P230</f>
        <v>0</v>
      </c>
      <c r="Q87" s="206"/>
      <c r="R87" s="207">
        <f>R88+R105+R109+R230</f>
        <v>1.5929340000000001</v>
      </c>
      <c r="S87" s="206"/>
      <c r="T87" s="208">
        <f>T88+T105+T109+T230</f>
        <v>4.8549100000000003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80</v>
      </c>
      <c r="AT87" s="210" t="s">
        <v>71</v>
      </c>
      <c r="AU87" s="210" t="s">
        <v>72</v>
      </c>
      <c r="AY87" s="209" t="s">
        <v>151</v>
      </c>
      <c r="BK87" s="211">
        <f>BK88+BK105+BK109+BK230</f>
        <v>0</v>
      </c>
    </row>
    <row r="88" s="12" customFormat="1" ht="22.8" customHeight="1">
      <c r="A88" s="12"/>
      <c r="B88" s="198"/>
      <c r="C88" s="199"/>
      <c r="D88" s="200" t="s">
        <v>71</v>
      </c>
      <c r="E88" s="212" t="s">
        <v>80</v>
      </c>
      <c r="F88" s="212" t="s">
        <v>152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SUM(P89:P104)</f>
        <v>0</v>
      </c>
      <c r="Q88" s="206"/>
      <c r="R88" s="207">
        <f>SUM(R89:R104)</f>
        <v>0.93800000000000006</v>
      </c>
      <c r="S88" s="206"/>
      <c r="T88" s="208">
        <f>SUM(T89:T104)</f>
        <v>4.5236100000000006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80</v>
      </c>
      <c r="AT88" s="210" t="s">
        <v>71</v>
      </c>
      <c r="AU88" s="210" t="s">
        <v>80</v>
      </c>
      <c r="AY88" s="209" t="s">
        <v>151</v>
      </c>
      <c r="BK88" s="211">
        <f>SUM(BK89:BK104)</f>
        <v>0</v>
      </c>
    </row>
    <row r="89" s="2" customFormat="1" ht="16.5" customHeight="1">
      <c r="A89" s="40"/>
      <c r="B89" s="41"/>
      <c r="C89" s="214" t="s">
        <v>80</v>
      </c>
      <c r="D89" s="214" t="s">
        <v>153</v>
      </c>
      <c r="E89" s="215" t="s">
        <v>154</v>
      </c>
      <c r="F89" s="216" t="s">
        <v>155</v>
      </c>
      <c r="G89" s="217" t="s">
        <v>156</v>
      </c>
      <c r="H89" s="218">
        <v>13.65</v>
      </c>
      <c r="I89" s="219"/>
      <c r="J89" s="220">
        <f>ROUND(I89*H89,2)</f>
        <v>0</v>
      </c>
      <c r="K89" s="216" t="s">
        <v>157</v>
      </c>
      <c r="L89" s="46"/>
      <c r="M89" s="221" t="s">
        <v>19</v>
      </c>
      <c r="N89" s="222" t="s">
        <v>43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0.32500000000000001</v>
      </c>
      <c r="T89" s="224">
        <f>S89*H89</f>
        <v>4.4362500000000002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158</v>
      </c>
      <c r="AT89" s="225" t="s">
        <v>153</v>
      </c>
      <c r="AU89" s="225" t="s">
        <v>82</v>
      </c>
      <c r="AY89" s="19" t="s">
        <v>151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80</v>
      </c>
      <c r="BK89" s="226">
        <f>ROUND(I89*H89,2)</f>
        <v>0</v>
      </c>
      <c r="BL89" s="19" t="s">
        <v>158</v>
      </c>
      <c r="BM89" s="225" t="s">
        <v>159</v>
      </c>
    </row>
    <row r="90" s="2" customFormat="1">
      <c r="A90" s="40"/>
      <c r="B90" s="41"/>
      <c r="C90" s="42"/>
      <c r="D90" s="227" t="s">
        <v>160</v>
      </c>
      <c r="E90" s="42"/>
      <c r="F90" s="228" t="s">
        <v>161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160</v>
      </c>
      <c r="AU90" s="19" t="s">
        <v>82</v>
      </c>
    </row>
    <row r="91" s="13" customFormat="1">
      <c r="A91" s="13"/>
      <c r="B91" s="232"/>
      <c r="C91" s="233"/>
      <c r="D91" s="227" t="s">
        <v>162</v>
      </c>
      <c r="E91" s="234" t="s">
        <v>19</v>
      </c>
      <c r="F91" s="235" t="s">
        <v>163</v>
      </c>
      <c r="G91" s="233"/>
      <c r="H91" s="236">
        <v>13.65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2" t="s">
        <v>162</v>
      </c>
      <c r="AU91" s="242" t="s">
        <v>82</v>
      </c>
      <c r="AV91" s="13" t="s">
        <v>82</v>
      </c>
      <c r="AW91" s="13" t="s">
        <v>33</v>
      </c>
      <c r="AX91" s="13" t="s">
        <v>80</v>
      </c>
      <c r="AY91" s="242" t="s">
        <v>151</v>
      </c>
    </row>
    <row r="92" s="2" customFormat="1" ht="16.5" customHeight="1">
      <c r="A92" s="40"/>
      <c r="B92" s="41"/>
      <c r="C92" s="214" t="s">
        <v>82</v>
      </c>
      <c r="D92" s="214" t="s">
        <v>153</v>
      </c>
      <c r="E92" s="215" t="s">
        <v>164</v>
      </c>
      <c r="F92" s="216" t="s">
        <v>165</v>
      </c>
      <c r="G92" s="217" t="s">
        <v>156</v>
      </c>
      <c r="H92" s="218">
        <v>109.2</v>
      </c>
      <c r="I92" s="219"/>
      <c r="J92" s="220">
        <f>ROUND(I92*H92,2)</f>
        <v>0</v>
      </c>
      <c r="K92" s="216" t="s">
        <v>157</v>
      </c>
      <c r="L92" s="46"/>
      <c r="M92" s="221" t="s">
        <v>19</v>
      </c>
      <c r="N92" s="222" t="s">
        <v>43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0.00080000000000000004</v>
      </c>
      <c r="T92" s="224">
        <f>S92*H92</f>
        <v>0.087360000000000007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158</v>
      </c>
      <c r="AT92" s="225" t="s">
        <v>153</v>
      </c>
      <c r="AU92" s="225" t="s">
        <v>82</v>
      </c>
      <c r="AY92" s="19" t="s">
        <v>151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80</v>
      </c>
      <c r="BK92" s="226">
        <f>ROUND(I92*H92,2)</f>
        <v>0</v>
      </c>
      <c r="BL92" s="19" t="s">
        <v>158</v>
      </c>
      <c r="BM92" s="225" t="s">
        <v>166</v>
      </c>
    </row>
    <row r="93" s="2" customFormat="1">
      <c r="A93" s="40"/>
      <c r="B93" s="41"/>
      <c r="C93" s="42"/>
      <c r="D93" s="227" t="s">
        <v>160</v>
      </c>
      <c r="E93" s="42"/>
      <c r="F93" s="228" t="s">
        <v>167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160</v>
      </c>
      <c r="AU93" s="19" t="s">
        <v>82</v>
      </c>
    </row>
    <row r="94" s="13" customFormat="1">
      <c r="A94" s="13"/>
      <c r="B94" s="232"/>
      <c r="C94" s="233"/>
      <c r="D94" s="227" t="s">
        <v>162</v>
      </c>
      <c r="E94" s="234" t="s">
        <v>19</v>
      </c>
      <c r="F94" s="235" t="s">
        <v>168</v>
      </c>
      <c r="G94" s="233"/>
      <c r="H94" s="236">
        <v>109.2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162</v>
      </c>
      <c r="AU94" s="242" t="s">
        <v>82</v>
      </c>
      <c r="AV94" s="13" t="s">
        <v>82</v>
      </c>
      <c r="AW94" s="13" t="s">
        <v>33</v>
      </c>
      <c r="AX94" s="13" t="s">
        <v>80</v>
      </c>
      <c r="AY94" s="242" t="s">
        <v>151</v>
      </c>
    </row>
    <row r="95" s="2" customFormat="1" ht="16.5" customHeight="1">
      <c r="A95" s="40"/>
      <c r="B95" s="41"/>
      <c r="C95" s="214" t="s">
        <v>169</v>
      </c>
      <c r="D95" s="214" t="s">
        <v>153</v>
      </c>
      <c r="E95" s="215" t="s">
        <v>170</v>
      </c>
      <c r="F95" s="216" t="s">
        <v>171</v>
      </c>
      <c r="G95" s="217" t="s">
        <v>172</v>
      </c>
      <c r="H95" s="218">
        <v>60</v>
      </c>
      <c r="I95" s="219"/>
      <c r="J95" s="220">
        <f>ROUND(I95*H95,2)</f>
        <v>0</v>
      </c>
      <c r="K95" s="216" t="s">
        <v>157</v>
      </c>
      <c r="L95" s="46"/>
      <c r="M95" s="221" t="s">
        <v>19</v>
      </c>
      <c r="N95" s="222" t="s">
        <v>43</v>
      </c>
      <c r="O95" s="86"/>
      <c r="P95" s="223">
        <f>O95*H95</f>
        <v>0</v>
      </c>
      <c r="Q95" s="223">
        <v>0.00029999999999999997</v>
      </c>
      <c r="R95" s="223">
        <f>Q95*H95</f>
        <v>0.017999999999999999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158</v>
      </c>
      <c r="AT95" s="225" t="s">
        <v>153</v>
      </c>
      <c r="AU95" s="225" t="s">
        <v>82</v>
      </c>
      <c r="AY95" s="19" t="s">
        <v>151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80</v>
      </c>
      <c r="BK95" s="226">
        <f>ROUND(I95*H95,2)</f>
        <v>0</v>
      </c>
      <c r="BL95" s="19" t="s">
        <v>158</v>
      </c>
      <c r="BM95" s="225" t="s">
        <v>173</v>
      </c>
    </row>
    <row r="96" s="2" customFormat="1">
      <c r="A96" s="40"/>
      <c r="B96" s="41"/>
      <c r="C96" s="42"/>
      <c r="D96" s="227" t="s">
        <v>160</v>
      </c>
      <c r="E96" s="42"/>
      <c r="F96" s="228" t="s">
        <v>174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160</v>
      </c>
      <c r="AU96" s="19" t="s">
        <v>82</v>
      </c>
    </row>
    <row r="97" s="2" customFormat="1">
      <c r="A97" s="40"/>
      <c r="B97" s="41"/>
      <c r="C97" s="42"/>
      <c r="D97" s="227" t="s">
        <v>175</v>
      </c>
      <c r="E97" s="42"/>
      <c r="F97" s="243" t="s">
        <v>176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175</v>
      </c>
      <c r="AU97" s="19" t="s">
        <v>82</v>
      </c>
    </row>
    <row r="98" s="2" customFormat="1" ht="21.75" customHeight="1">
      <c r="A98" s="40"/>
      <c r="B98" s="41"/>
      <c r="C98" s="214" t="s">
        <v>158</v>
      </c>
      <c r="D98" s="214" t="s">
        <v>153</v>
      </c>
      <c r="E98" s="215" t="s">
        <v>177</v>
      </c>
      <c r="F98" s="216" t="s">
        <v>178</v>
      </c>
      <c r="G98" s="217" t="s">
        <v>172</v>
      </c>
      <c r="H98" s="218">
        <v>60</v>
      </c>
      <c r="I98" s="219"/>
      <c r="J98" s="220">
        <f>ROUND(I98*H98,2)</f>
        <v>0</v>
      </c>
      <c r="K98" s="216" t="s">
        <v>157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158</v>
      </c>
      <c r="AT98" s="225" t="s">
        <v>153</v>
      </c>
      <c r="AU98" s="225" t="s">
        <v>82</v>
      </c>
      <c r="AY98" s="19" t="s">
        <v>151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80</v>
      </c>
      <c r="BK98" s="226">
        <f>ROUND(I98*H98,2)</f>
        <v>0</v>
      </c>
      <c r="BL98" s="19" t="s">
        <v>158</v>
      </c>
      <c r="BM98" s="225" t="s">
        <v>179</v>
      </c>
    </row>
    <row r="99" s="2" customFormat="1">
      <c r="A99" s="40"/>
      <c r="B99" s="41"/>
      <c r="C99" s="42"/>
      <c r="D99" s="227" t="s">
        <v>160</v>
      </c>
      <c r="E99" s="42"/>
      <c r="F99" s="228" t="s">
        <v>180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160</v>
      </c>
      <c r="AU99" s="19" t="s">
        <v>82</v>
      </c>
    </row>
    <row r="100" s="2" customFormat="1">
      <c r="A100" s="40"/>
      <c r="B100" s="41"/>
      <c r="C100" s="42"/>
      <c r="D100" s="227" t="s">
        <v>175</v>
      </c>
      <c r="E100" s="42"/>
      <c r="F100" s="243" t="s">
        <v>176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175</v>
      </c>
      <c r="AU100" s="19" t="s">
        <v>82</v>
      </c>
    </row>
    <row r="101" s="2" customFormat="1" ht="21.75" customHeight="1">
      <c r="A101" s="40"/>
      <c r="B101" s="41"/>
      <c r="C101" s="214" t="s">
        <v>181</v>
      </c>
      <c r="D101" s="214" t="s">
        <v>153</v>
      </c>
      <c r="E101" s="215" t="s">
        <v>182</v>
      </c>
      <c r="F101" s="216" t="s">
        <v>183</v>
      </c>
      <c r="G101" s="217" t="s">
        <v>172</v>
      </c>
      <c r="H101" s="218">
        <v>23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0.040000000000000001</v>
      </c>
      <c r="R101" s="223">
        <f>Q101*H101</f>
        <v>0.92000000000000004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158</v>
      </c>
      <c r="AT101" s="225" t="s">
        <v>153</v>
      </c>
      <c r="AU101" s="225" t="s">
        <v>82</v>
      </c>
      <c r="AY101" s="19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80</v>
      </c>
      <c r="BK101" s="226">
        <f>ROUND(I101*H101,2)</f>
        <v>0</v>
      </c>
      <c r="BL101" s="19" t="s">
        <v>158</v>
      </c>
      <c r="BM101" s="225" t="s">
        <v>184</v>
      </c>
    </row>
    <row r="102" s="2" customFormat="1">
      <c r="A102" s="40"/>
      <c r="B102" s="41"/>
      <c r="C102" s="42"/>
      <c r="D102" s="227" t="s">
        <v>160</v>
      </c>
      <c r="E102" s="42"/>
      <c r="F102" s="228" t="s">
        <v>185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82</v>
      </c>
    </row>
    <row r="103" s="2" customFormat="1">
      <c r="A103" s="40"/>
      <c r="B103" s="41"/>
      <c r="C103" s="42"/>
      <c r="D103" s="227" t="s">
        <v>175</v>
      </c>
      <c r="E103" s="42"/>
      <c r="F103" s="243" t="s">
        <v>186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175</v>
      </c>
      <c r="AU103" s="19" t="s">
        <v>82</v>
      </c>
    </row>
    <row r="104" s="13" customFormat="1">
      <c r="A104" s="13"/>
      <c r="B104" s="232"/>
      <c r="C104" s="233"/>
      <c r="D104" s="227" t="s">
        <v>162</v>
      </c>
      <c r="E104" s="234" t="s">
        <v>19</v>
      </c>
      <c r="F104" s="235" t="s">
        <v>187</v>
      </c>
      <c r="G104" s="233"/>
      <c r="H104" s="236">
        <v>23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162</v>
      </c>
      <c r="AU104" s="242" t="s">
        <v>82</v>
      </c>
      <c r="AV104" s="13" t="s">
        <v>82</v>
      </c>
      <c r="AW104" s="13" t="s">
        <v>33</v>
      </c>
      <c r="AX104" s="13" t="s">
        <v>80</v>
      </c>
      <c r="AY104" s="242" t="s">
        <v>151</v>
      </c>
    </row>
    <row r="105" s="12" customFormat="1" ht="22.8" customHeight="1">
      <c r="A105" s="12"/>
      <c r="B105" s="198"/>
      <c r="C105" s="199"/>
      <c r="D105" s="200" t="s">
        <v>71</v>
      </c>
      <c r="E105" s="212" t="s">
        <v>181</v>
      </c>
      <c r="F105" s="212" t="s">
        <v>188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SUM(P106:P108)</f>
        <v>0</v>
      </c>
      <c r="Q105" s="206"/>
      <c r="R105" s="207">
        <f>SUM(R106:R108)</f>
        <v>0</v>
      </c>
      <c r="S105" s="206"/>
      <c r="T105" s="208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80</v>
      </c>
      <c r="AT105" s="210" t="s">
        <v>71</v>
      </c>
      <c r="AU105" s="210" t="s">
        <v>80</v>
      </c>
      <c r="AY105" s="209" t="s">
        <v>151</v>
      </c>
      <c r="BK105" s="211">
        <f>SUM(BK106:BK108)</f>
        <v>0</v>
      </c>
    </row>
    <row r="106" s="2" customFormat="1" ht="16.5" customHeight="1">
      <c r="A106" s="40"/>
      <c r="B106" s="41"/>
      <c r="C106" s="214" t="s">
        <v>189</v>
      </c>
      <c r="D106" s="214" t="s">
        <v>153</v>
      </c>
      <c r="E106" s="215" t="s">
        <v>190</v>
      </c>
      <c r="F106" s="216" t="s">
        <v>191</v>
      </c>
      <c r="G106" s="217" t="s">
        <v>156</v>
      </c>
      <c r="H106" s="218">
        <v>13.65</v>
      </c>
      <c r="I106" s="219"/>
      <c r="J106" s="220">
        <f>ROUND(I106*H106,2)</f>
        <v>0</v>
      </c>
      <c r="K106" s="216" t="s">
        <v>157</v>
      </c>
      <c r="L106" s="46"/>
      <c r="M106" s="221" t="s">
        <v>19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158</v>
      </c>
      <c r="AT106" s="225" t="s">
        <v>153</v>
      </c>
      <c r="AU106" s="225" t="s">
        <v>82</v>
      </c>
      <c r="AY106" s="19" t="s">
        <v>151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80</v>
      </c>
      <c r="BK106" s="226">
        <f>ROUND(I106*H106,2)</f>
        <v>0</v>
      </c>
      <c r="BL106" s="19" t="s">
        <v>158</v>
      </c>
      <c r="BM106" s="225" t="s">
        <v>192</v>
      </c>
    </row>
    <row r="107" s="2" customFormat="1">
      <c r="A107" s="40"/>
      <c r="B107" s="41"/>
      <c r="C107" s="42"/>
      <c r="D107" s="227" t="s">
        <v>160</v>
      </c>
      <c r="E107" s="42"/>
      <c r="F107" s="228" t="s">
        <v>193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160</v>
      </c>
      <c r="AU107" s="19" t="s">
        <v>82</v>
      </c>
    </row>
    <row r="108" s="13" customFormat="1">
      <c r="A108" s="13"/>
      <c r="B108" s="232"/>
      <c r="C108" s="233"/>
      <c r="D108" s="227" t="s">
        <v>162</v>
      </c>
      <c r="E108" s="234" t="s">
        <v>19</v>
      </c>
      <c r="F108" s="235" t="s">
        <v>194</v>
      </c>
      <c r="G108" s="233"/>
      <c r="H108" s="236">
        <v>13.65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162</v>
      </c>
      <c r="AU108" s="242" t="s">
        <v>82</v>
      </c>
      <c r="AV108" s="13" t="s">
        <v>82</v>
      </c>
      <c r="AW108" s="13" t="s">
        <v>33</v>
      </c>
      <c r="AX108" s="13" t="s">
        <v>80</v>
      </c>
      <c r="AY108" s="242" t="s">
        <v>151</v>
      </c>
    </row>
    <row r="109" s="12" customFormat="1" ht="22.8" customHeight="1">
      <c r="A109" s="12"/>
      <c r="B109" s="198"/>
      <c r="C109" s="199"/>
      <c r="D109" s="200" t="s">
        <v>71</v>
      </c>
      <c r="E109" s="212" t="s">
        <v>195</v>
      </c>
      <c r="F109" s="212" t="s">
        <v>196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SUM(P110:P229)</f>
        <v>0</v>
      </c>
      <c r="Q109" s="206"/>
      <c r="R109" s="207">
        <f>SUM(R110:R229)</f>
        <v>0.65493400000000002</v>
      </c>
      <c r="S109" s="206"/>
      <c r="T109" s="208">
        <f>SUM(T110:T229)</f>
        <v>0.33130000000000004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80</v>
      </c>
      <c r="AT109" s="210" t="s">
        <v>71</v>
      </c>
      <c r="AU109" s="210" t="s">
        <v>80</v>
      </c>
      <c r="AY109" s="209" t="s">
        <v>151</v>
      </c>
      <c r="BK109" s="211">
        <f>SUM(BK110:BK229)</f>
        <v>0</v>
      </c>
    </row>
    <row r="110" s="2" customFormat="1" ht="16.5" customHeight="1">
      <c r="A110" s="40"/>
      <c r="B110" s="41"/>
      <c r="C110" s="214" t="s">
        <v>197</v>
      </c>
      <c r="D110" s="214" t="s">
        <v>153</v>
      </c>
      <c r="E110" s="215" t="s">
        <v>198</v>
      </c>
      <c r="F110" s="216" t="s">
        <v>199</v>
      </c>
      <c r="G110" s="217" t="s">
        <v>172</v>
      </c>
      <c r="H110" s="218">
        <v>60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158</v>
      </c>
      <c r="AT110" s="225" t="s">
        <v>153</v>
      </c>
      <c r="AU110" s="225" t="s">
        <v>82</v>
      </c>
      <c r="AY110" s="19" t="s">
        <v>151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80</v>
      </c>
      <c r="BK110" s="226">
        <f>ROUND(I110*H110,2)</f>
        <v>0</v>
      </c>
      <c r="BL110" s="19" t="s">
        <v>158</v>
      </c>
      <c r="BM110" s="225" t="s">
        <v>200</v>
      </c>
    </row>
    <row r="111" s="2" customFormat="1">
      <c r="A111" s="40"/>
      <c r="B111" s="41"/>
      <c r="C111" s="42"/>
      <c r="D111" s="227" t="s">
        <v>160</v>
      </c>
      <c r="E111" s="42"/>
      <c r="F111" s="228" t="s">
        <v>201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82</v>
      </c>
    </row>
    <row r="112" s="13" customFormat="1">
      <c r="A112" s="13"/>
      <c r="B112" s="232"/>
      <c r="C112" s="233"/>
      <c r="D112" s="227" t="s">
        <v>162</v>
      </c>
      <c r="E112" s="234" t="s">
        <v>19</v>
      </c>
      <c r="F112" s="235" t="s">
        <v>202</v>
      </c>
      <c r="G112" s="233"/>
      <c r="H112" s="236">
        <v>30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162</v>
      </c>
      <c r="AU112" s="242" t="s">
        <v>82</v>
      </c>
      <c r="AV112" s="13" t="s">
        <v>82</v>
      </c>
      <c r="AW112" s="13" t="s">
        <v>33</v>
      </c>
      <c r="AX112" s="13" t="s">
        <v>72</v>
      </c>
      <c r="AY112" s="242" t="s">
        <v>151</v>
      </c>
    </row>
    <row r="113" s="13" customFormat="1">
      <c r="A113" s="13"/>
      <c r="B113" s="232"/>
      <c r="C113" s="233"/>
      <c r="D113" s="227" t="s">
        <v>162</v>
      </c>
      <c r="E113" s="234" t="s">
        <v>19</v>
      </c>
      <c r="F113" s="235" t="s">
        <v>203</v>
      </c>
      <c r="G113" s="233"/>
      <c r="H113" s="236">
        <v>30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162</v>
      </c>
      <c r="AU113" s="242" t="s">
        <v>82</v>
      </c>
      <c r="AV113" s="13" t="s">
        <v>82</v>
      </c>
      <c r="AW113" s="13" t="s">
        <v>33</v>
      </c>
      <c r="AX113" s="13" t="s">
        <v>72</v>
      </c>
      <c r="AY113" s="242" t="s">
        <v>151</v>
      </c>
    </row>
    <row r="114" s="14" customFormat="1">
      <c r="A114" s="14"/>
      <c r="B114" s="244"/>
      <c r="C114" s="245"/>
      <c r="D114" s="227" t="s">
        <v>162</v>
      </c>
      <c r="E114" s="246" t="s">
        <v>19</v>
      </c>
      <c r="F114" s="247" t="s">
        <v>204</v>
      </c>
      <c r="G114" s="245"/>
      <c r="H114" s="248">
        <v>60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162</v>
      </c>
      <c r="AU114" s="254" t="s">
        <v>82</v>
      </c>
      <c r="AV114" s="14" t="s">
        <v>158</v>
      </c>
      <c r="AW114" s="14" t="s">
        <v>33</v>
      </c>
      <c r="AX114" s="14" t="s">
        <v>80</v>
      </c>
      <c r="AY114" s="254" t="s">
        <v>151</v>
      </c>
    </row>
    <row r="115" s="2" customFormat="1" ht="16.5" customHeight="1">
      <c r="A115" s="40"/>
      <c r="B115" s="41"/>
      <c r="C115" s="214" t="s">
        <v>205</v>
      </c>
      <c r="D115" s="214" t="s">
        <v>153</v>
      </c>
      <c r="E115" s="215" t="s">
        <v>206</v>
      </c>
      <c r="F115" s="216" t="s">
        <v>207</v>
      </c>
      <c r="G115" s="217" t="s">
        <v>172</v>
      </c>
      <c r="H115" s="218">
        <v>60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158</v>
      </c>
      <c r="AT115" s="225" t="s">
        <v>153</v>
      </c>
      <c r="AU115" s="225" t="s">
        <v>82</v>
      </c>
      <c r="AY115" s="19" t="s">
        <v>151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80</v>
      </c>
      <c r="BK115" s="226">
        <f>ROUND(I115*H115,2)</f>
        <v>0</v>
      </c>
      <c r="BL115" s="19" t="s">
        <v>158</v>
      </c>
      <c r="BM115" s="225" t="s">
        <v>208</v>
      </c>
    </row>
    <row r="116" s="2" customFormat="1">
      <c r="A116" s="40"/>
      <c r="B116" s="41"/>
      <c r="C116" s="42"/>
      <c r="D116" s="227" t="s">
        <v>160</v>
      </c>
      <c r="E116" s="42"/>
      <c r="F116" s="228" t="s">
        <v>209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160</v>
      </c>
      <c r="AU116" s="19" t="s">
        <v>82</v>
      </c>
    </row>
    <row r="117" s="13" customFormat="1">
      <c r="A117" s="13"/>
      <c r="B117" s="232"/>
      <c r="C117" s="233"/>
      <c r="D117" s="227" t="s">
        <v>162</v>
      </c>
      <c r="E117" s="234" t="s">
        <v>19</v>
      </c>
      <c r="F117" s="235" t="s">
        <v>202</v>
      </c>
      <c r="G117" s="233"/>
      <c r="H117" s="236">
        <v>30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162</v>
      </c>
      <c r="AU117" s="242" t="s">
        <v>82</v>
      </c>
      <c r="AV117" s="13" t="s">
        <v>82</v>
      </c>
      <c r="AW117" s="13" t="s">
        <v>33</v>
      </c>
      <c r="AX117" s="13" t="s">
        <v>72</v>
      </c>
      <c r="AY117" s="242" t="s">
        <v>151</v>
      </c>
    </row>
    <row r="118" s="13" customFormat="1">
      <c r="A118" s="13"/>
      <c r="B118" s="232"/>
      <c r="C118" s="233"/>
      <c r="D118" s="227" t="s">
        <v>162</v>
      </c>
      <c r="E118" s="234" t="s">
        <v>19</v>
      </c>
      <c r="F118" s="235" t="s">
        <v>210</v>
      </c>
      <c r="G118" s="233"/>
      <c r="H118" s="236">
        <v>30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162</v>
      </c>
      <c r="AU118" s="242" t="s">
        <v>82</v>
      </c>
      <c r="AV118" s="13" t="s">
        <v>82</v>
      </c>
      <c r="AW118" s="13" t="s">
        <v>33</v>
      </c>
      <c r="AX118" s="13" t="s">
        <v>72</v>
      </c>
      <c r="AY118" s="242" t="s">
        <v>151</v>
      </c>
    </row>
    <row r="119" s="14" customFormat="1">
      <c r="A119" s="14"/>
      <c r="B119" s="244"/>
      <c r="C119" s="245"/>
      <c r="D119" s="227" t="s">
        <v>162</v>
      </c>
      <c r="E119" s="246" t="s">
        <v>19</v>
      </c>
      <c r="F119" s="247" t="s">
        <v>204</v>
      </c>
      <c r="G119" s="245"/>
      <c r="H119" s="248">
        <v>60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162</v>
      </c>
      <c r="AU119" s="254" t="s">
        <v>82</v>
      </c>
      <c r="AV119" s="14" t="s">
        <v>158</v>
      </c>
      <c r="AW119" s="14" t="s">
        <v>33</v>
      </c>
      <c r="AX119" s="14" t="s">
        <v>80</v>
      </c>
      <c r="AY119" s="254" t="s">
        <v>151</v>
      </c>
    </row>
    <row r="120" s="2" customFormat="1" ht="16.5" customHeight="1">
      <c r="A120" s="40"/>
      <c r="B120" s="41"/>
      <c r="C120" s="214" t="s">
        <v>195</v>
      </c>
      <c r="D120" s="214" t="s">
        <v>153</v>
      </c>
      <c r="E120" s="215" t="s">
        <v>211</v>
      </c>
      <c r="F120" s="216" t="s">
        <v>212</v>
      </c>
      <c r="G120" s="217" t="s">
        <v>213</v>
      </c>
      <c r="H120" s="218">
        <v>9000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158</v>
      </c>
      <c r="AT120" s="225" t="s">
        <v>153</v>
      </c>
      <c r="AU120" s="225" t="s">
        <v>82</v>
      </c>
      <c r="AY120" s="19" t="s">
        <v>151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80</v>
      </c>
      <c r="BK120" s="226">
        <f>ROUND(I120*H120,2)</f>
        <v>0</v>
      </c>
      <c r="BL120" s="19" t="s">
        <v>158</v>
      </c>
      <c r="BM120" s="225" t="s">
        <v>214</v>
      </c>
    </row>
    <row r="121" s="2" customFormat="1">
      <c r="A121" s="40"/>
      <c r="B121" s="41"/>
      <c r="C121" s="42"/>
      <c r="D121" s="227" t="s">
        <v>160</v>
      </c>
      <c r="E121" s="42"/>
      <c r="F121" s="228" t="s">
        <v>215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160</v>
      </c>
      <c r="AU121" s="19" t="s">
        <v>82</v>
      </c>
    </row>
    <row r="122" s="13" customFormat="1">
      <c r="A122" s="13"/>
      <c r="B122" s="232"/>
      <c r="C122" s="233"/>
      <c r="D122" s="227" t="s">
        <v>162</v>
      </c>
      <c r="E122" s="234" t="s">
        <v>19</v>
      </c>
      <c r="F122" s="235" t="s">
        <v>216</v>
      </c>
      <c r="G122" s="233"/>
      <c r="H122" s="236">
        <v>9000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162</v>
      </c>
      <c r="AU122" s="242" t="s">
        <v>82</v>
      </c>
      <c r="AV122" s="13" t="s">
        <v>82</v>
      </c>
      <c r="AW122" s="13" t="s">
        <v>33</v>
      </c>
      <c r="AX122" s="13" t="s">
        <v>80</v>
      </c>
      <c r="AY122" s="242" t="s">
        <v>151</v>
      </c>
    </row>
    <row r="123" s="2" customFormat="1">
      <c r="A123" s="40"/>
      <c r="B123" s="41"/>
      <c r="C123" s="214" t="s">
        <v>217</v>
      </c>
      <c r="D123" s="214" t="s">
        <v>153</v>
      </c>
      <c r="E123" s="215" t="s">
        <v>218</v>
      </c>
      <c r="F123" s="216" t="s">
        <v>219</v>
      </c>
      <c r="G123" s="217" t="s">
        <v>220</v>
      </c>
      <c r="H123" s="218">
        <v>4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158</v>
      </c>
      <c r="AT123" s="225" t="s">
        <v>153</v>
      </c>
      <c r="AU123" s="225" t="s">
        <v>82</v>
      </c>
      <c r="AY123" s="19" t="s">
        <v>151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80</v>
      </c>
      <c r="BK123" s="226">
        <f>ROUND(I123*H123,2)</f>
        <v>0</v>
      </c>
      <c r="BL123" s="19" t="s">
        <v>158</v>
      </c>
      <c r="BM123" s="225" t="s">
        <v>221</v>
      </c>
    </row>
    <row r="124" s="2" customFormat="1">
      <c r="A124" s="40"/>
      <c r="B124" s="41"/>
      <c r="C124" s="42"/>
      <c r="D124" s="227" t="s">
        <v>160</v>
      </c>
      <c r="E124" s="42"/>
      <c r="F124" s="228" t="s">
        <v>219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160</v>
      </c>
      <c r="AU124" s="19" t="s">
        <v>82</v>
      </c>
    </row>
    <row r="125" s="2" customFormat="1" ht="16.5" customHeight="1">
      <c r="A125" s="40"/>
      <c r="B125" s="41"/>
      <c r="C125" s="214" t="s">
        <v>222</v>
      </c>
      <c r="D125" s="214" t="s">
        <v>153</v>
      </c>
      <c r="E125" s="215" t="s">
        <v>223</v>
      </c>
      <c r="F125" s="216" t="s">
        <v>224</v>
      </c>
      <c r="G125" s="217" t="s">
        <v>225</v>
      </c>
      <c r="H125" s="218">
        <v>28</v>
      </c>
      <c r="I125" s="219"/>
      <c r="J125" s="220">
        <f>ROUND(I125*H125,2)</f>
        <v>0</v>
      </c>
      <c r="K125" s="216" t="s">
        <v>157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158</v>
      </c>
      <c r="AT125" s="225" t="s">
        <v>153</v>
      </c>
      <c r="AU125" s="225" t="s">
        <v>82</v>
      </c>
      <c r="AY125" s="19" t="s">
        <v>151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80</v>
      </c>
      <c r="BK125" s="226">
        <f>ROUND(I125*H125,2)</f>
        <v>0</v>
      </c>
      <c r="BL125" s="19" t="s">
        <v>158</v>
      </c>
      <c r="BM125" s="225" t="s">
        <v>226</v>
      </c>
    </row>
    <row r="126" s="2" customFormat="1">
      <c r="A126" s="40"/>
      <c r="B126" s="41"/>
      <c r="C126" s="42"/>
      <c r="D126" s="227" t="s">
        <v>160</v>
      </c>
      <c r="E126" s="42"/>
      <c r="F126" s="228" t="s">
        <v>227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160</v>
      </c>
      <c r="AU126" s="19" t="s">
        <v>82</v>
      </c>
    </row>
    <row r="127" s="2" customFormat="1">
      <c r="A127" s="40"/>
      <c r="B127" s="41"/>
      <c r="C127" s="42"/>
      <c r="D127" s="227" t="s">
        <v>175</v>
      </c>
      <c r="E127" s="42"/>
      <c r="F127" s="243" t="s">
        <v>228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175</v>
      </c>
      <c r="AU127" s="19" t="s">
        <v>82</v>
      </c>
    </row>
    <row r="128" s="13" customFormat="1">
      <c r="A128" s="13"/>
      <c r="B128" s="232"/>
      <c r="C128" s="233"/>
      <c r="D128" s="227" t="s">
        <v>162</v>
      </c>
      <c r="E128" s="234" t="s">
        <v>19</v>
      </c>
      <c r="F128" s="235" t="s">
        <v>229</v>
      </c>
      <c r="G128" s="233"/>
      <c r="H128" s="236">
        <v>28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162</v>
      </c>
      <c r="AU128" s="242" t="s">
        <v>82</v>
      </c>
      <c r="AV128" s="13" t="s">
        <v>82</v>
      </c>
      <c r="AW128" s="13" t="s">
        <v>33</v>
      </c>
      <c r="AX128" s="13" t="s">
        <v>80</v>
      </c>
      <c r="AY128" s="242" t="s">
        <v>151</v>
      </c>
    </row>
    <row r="129" s="2" customFormat="1" ht="16.5" customHeight="1">
      <c r="A129" s="40"/>
      <c r="B129" s="41"/>
      <c r="C129" s="214" t="s">
        <v>230</v>
      </c>
      <c r="D129" s="214" t="s">
        <v>153</v>
      </c>
      <c r="E129" s="215" t="s">
        <v>231</v>
      </c>
      <c r="F129" s="216" t="s">
        <v>232</v>
      </c>
      <c r="G129" s="217" t="s">
        <v>225</v>
      </c>
      <c r="H129" s="218">
        <v>4200</v>
      </c>
      <c r="I129" s="219"/>
      <c r="J129" s="220">
        <f>ROUND(I129*H129,2)</f>
        <v>0</v>
      </c>
      <c r="K129" s="216" t="s">
        <v>157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158</v>
      </c>
      <c r="AT129" s="225" t="s">
        <v>153</v>
      </c>
      <c r="AU129" s="225" t="s">
        <v>82</v>
      </c>
      <c r="AY129" s="19" t="s">
        <v>151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80</v>
      </c>
      <c r="BK129" s="226">
        <f>ROUND(I129*H129,2)</f>
        <v>0</v>
      </c>
      <c r="BL129" s="19" t="s">
        <v>158</v>
      </c>
      <c r="BM129" s="225" t="s">
        <v>233</v>
      </c>
    </row>
    <row r="130" s="2" customFormat="1">
      <c r="A130" s="40"/>
      <c r="B130" s="41"/>
      <c r="C130" s="42"/>
      <c r="D130" s="227" t="s">
        <v>160</v>
      </c>
      <c r="E130" s="42"/>
      <c r="F130" s="228" t="s">
        <v>234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160</v>
      </c>
      <c r="AU130" s="19" t="s">
        <v>82</v>
      </c>
    </row>
    <row r="131" s="13" customFormat="1">
      <c r="A131" s="13"/>
      <c r="B131" s="232"/>
      <c r="C131" s="233"/>
      <c r="D131" s="227" t="s">
        <v>162</v>
      </c>
      <c r="E131" s="234" t="s">
        <v>19</v>
      </c>
      <c r="F131" s="235" t="s">
        <v>235</v>
      </c>
      <c r="G131" s="233"/>
      <c r="H131" s="236">
        <v>4200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162</v>
      </c>
      <c r="AU131" s="242" t="s">
        <v>82</v>
      </c>
      <c r="AV131" s="13" t="s">
        <v>82</v>
      </c>
      <c r="AW131" s="13" t="s">
        <v>33</v>
      </c>
      <c r="AX131" s="13" t="s">
        <v>80</v>
      </c>
      <c r="AY131" s="242" t="s">
        <v>151</v>
      </c>
    </row>
    <row r="132" s="2" customFormat="1" ht="16.5" customHeight="1">
      <c r="A132" s="40"/>
      <c r="B132" s="41"/>
      <c r="C132" s="214" t="s">
        <v>236</v>
      </c>
      <c r="D132" s="214" t="s">
        <v>153</v>
      </c>
      <c r="E132" s="215" t="s">
        <v>237</v>
      </c>
      <c r="F132" s="216" t="s">
        <v>238</v>
      </c>
      <c r="G132" s="217" t="s">
        <v>225</v>
      </c>
      <c r="H132" s="218">
        <v>4</v>
      </c>
      <c r="I132" s="219"/>
      <c r="J132" s="220">
        <f>ROUND(I132*H132,2)</f>
        <v>0</v>
      </c>
      <c r="K132" s="216" t="s">
        <v>157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158</v>
      </c>
      <c r="AT132" s="225" t="s">
        <v>153</v>
      </c>
      <c r="AU132" s="225" t="s">
        <v>82</v>
      </c>
      <c r="AY132" s="19" t="s">
        <v>151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80</v>
      </c>
      <c r="BK132" s="226">
        <f>ROUND(I132*H132,2)</f>
        <v>0</v>
      </c>
      <c r="BL132" s="19" t="s">
        <v>158</v>
      </c>
      <c r="BM132" s="225" t="s">
        <v>239</v>
      </c>
    </row>
    <row r="133" s="2" customFormat="1">
      <c r="A133" s="40"/>
      <c r="B133" s="41"/>
      <c r="C133" s="42"/>
      <c r="D133" s="227" t="s">
        <v>160</v>
      </c>
      <c r="E133" s="42"/>
      <c r="F133" s="228" t="s">
        <v>240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160</v>
      </c>
      <c r="AU133" s="19" t="s">
        <v>82</v>
      </c>
    </row>
    <row r="134" s="13" customFormat="1">
      <c r="A134" s="13"/>
      <c r="B134" s="232"/>
      <c r="C134" s="233"/>
      <c r="D134" s="227" t="s">
        <v>162</v>
      </c>
      <c r="E134" s="234" t="s">
        <v>19</v>
      </c>
      <c r="F134" s="235" t="s">
        <v>241</v>
      </c>
      <c r="G134" s="233"/>
      <c r="H134" s="236">
        <v>4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162</v>
      </c>
      <c r="AU134" s="242" t="s">
        <v>82</v>
      </c>
      <c r="AV134" s="13" t="s">
        <v>82</v>
      </c>
      <c r="AW134" s="13" t="s">
        <v>33</v>
      </c>
      <c r="AX134" s="13" t="s">
        <v>80</v>
      </c>
      <c r="AY134" s="242" t="s">
        <v>151</v>
      </c>
    </row>
    <row r="135" s="2" customFormat="1" ht="16.5" customHeight="1">
      <c r="A135" s="40"/>
      <c r="B135" s="41"/>
      <c r="C135" s="214" t="s">
        <v>242</v>
      </c>
      <c r="D135" s="214" t="s">
        <v>153</v>
      </c>
      <c r="E135" s="215" t="s">
        <v>243</v>
      </c>
      <c r="F135" s="216" t="s">
        <v>244</v>
      </c>
      <c r="G135" s="217" t="s">
        <v>225</v>
      </c>
      <c r="H135" s="218">
        <v>600</v>
      </c>
      <c r="I135" s="219"/>
      <c r="J135" s="220">
        <f>ROUND(I135*H135,2)</f>
        <v>0</v>
      </c>
      <c r="K135" s="216" t="s">
        <v>157</v>
      </c>
      <c r="L135" s="46"/>
      <c r="M135" s="221" t="s">
        <v>19</v>
      </c>
      <c r="N135" s="222" t="s">
        <v>43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158</v>
      </c>
      <c r="AT135" s="225" t="s">
        <v>153</v>
      </c>
      <c r="AU135" s="225" t="s">
        <v>82</v>
      </c>
      <c r="AY135" s="19" t="s">
        <v>151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80</v>
      </c>
      <c r="BK135" s="226">
        <f>ROUND(I135*H135,2)</f>
        <v>0</v>
      </c>
      <c r="BL135" s="19" t="s">
        <v>158</v>
      </c>
      <c r="BM135" s="225" t="s">
        <v>245</v>
      </c>
    </row>
    <row r="136" s="2" customFormat="1">
      <c r="A136" s="40"/>
      <c r="B136" s="41"/>
      <c r="C136" s="42"/>
      <c r="D136" s="227" t="s">
        <v>160</v>
      </c>
      <c r="E136" s="42"/>
      <c r="F136" s="228" t="s">
        <v>246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160</v>
      </c>
      <c r="AU136" s="19" t="s">
        <v>82</v>
      </c>
    </row>
    <row r="137" s="13" customFormat="1">
      <c r="A137" s="13"/>
      <c r="B137" s="232"/>
      <c r="C137" s="233"/>
      <c r="D137" s="227" t="s">
        <v>162</v>
      </c>
      <c r="E137" s="234" t="s">
        <v>19</v>
      </c>
      <c r="F137" s="235" t="s">
        <v>247</v>
      </c>
      <c r="G137" s="233"/>
      <c r="H137" s="236">
        <v>600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162</v>
      </c>
      <c r="AU137" s="242" t="s">
        <v>82</v>
      </c>
      <c r="AV137" s="13" t="s">
        <v>82</v>
      </c>
      <c r="AW137" s="13" t="s">
        <v>33</v>
      </c>
      <c r="AX137" s="13" t="s">
        <v>80</v>
      </c>
      <c r="AY137" s="242" t="s">
        <v>151</v>
      </c>
    </row>
    <row r="138" s="2" customFormat="1" ht="16.5" customHeight="1">
      <c r="A138" s="40"/>
      <c r="B138" s="41"/>
      <c r="C138" s="214" t="s">
        <v>8</v>
      </c>
      <c r="D138" s="214" t="s">
        <v>153</v>
      </c>
      <c r="E138" s="215" t="s">
        <v>248</v>
      </c>
      <c r="F138" s="216" t="s">
        <v>249</v>
      </c>
      <c r="G138" s="217" t="s">
        <v>225</v>
      </c>
      <c r="H138" s="218">
        <v>5</v>
      </c>
      <c r="I138" s="219"/>
      <c r="J138" s="220">
        <f>ROUND(I138*H138,2)</f>
        <v>0</v>
      </c>
      <c r="K138" s="216" t="s">
        <v>157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158</v>
      </c>
      <c r="AT138" s="225" t="s">
        <v>153</v>
      </c>
      <c r="AU138" s="225" t="s">
        <v>82</v>
      </c>
      <c r="AY138" s="19" t="s">
        <v>151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80</v>
      </c>
      <c r="BK138" s="226">
        <f>ROUND(I138*H138,2)</f>
        <v>0</v>
      </c>
      <c r="BL138" s="19" t="s">
        <v>158</v>
      </c>
      <c r="BM138" s="225" t="s">
        <v>250</v>
      </c>
    </row>
    <row r="139" s="2" customFormat="1">
      <c r="A139" s="40"/>
      <c r="B139" s="41"/>
      <c r="C139" s="42"/>
      <c r="D139" s="227" t="s">
        <v>160</v>
      </c>
      <c r="E139" s="42"/>
      <c r="F139" s="228" t="s">
        <v>251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160</v>
      </c>
      <c r="AU139" s="19" t="s">
        <v>82</v>
      </c>
    </row>
    <row r="140" s="2" customFormat="1">
      <c r="A140" s="40"/>
      <c r="B140" s="41"/>
      <c r="C140" s="42"/>
      <c r="D140" s="227" t="s">
        <v>175</v>
      </c>
      <c r="E140" s="42"/>
      <c r="F140" s="243" t="s">
        <v>252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175</v>
      </c>
      <c r="AU140" s="19" t="s">
        <v>82</v>
      </c>
    </row>
    <row r="141" s="2" customFormat="1" ht="16.5" customHeight="1">
      <c r="A141" s="40"/>
      <c r="B141" s="41"/>
      <c r="C141" s="214" t="s">
        <v>253</v>
      </c>
      <c r="D141" s="214" t="s">
        <v>153</v>
      </c>
      <c r="E141" s="215" t="s">
        <v>254</v>
      </c>
      <c r="F141" s="216" t="s">
        <v>255</v>
      </c>
      <c r="G141" s="217" t="s">
        <v>225</v>
      </c>
      <c r="H141" s="218">
        <v>1500</v>
      </c>
      <c r="I141" s="219"/>
      <c r="J141" s="220">
        <f>ROUND(I141*H141,2)</f>
        <v>0</v>
      </c>
      <c r="K141" s="216" t="s">
        <v>157</v>
      </c>
      <c r="L141" s="46"/>
      <c r="M141" s="221" t="s">
        <v>19</v>
      </c>
      <c r="N141" s="222" t="s">
        <v>43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158</v>
      </c>
      <c r="AT141" s="225" t="s">
        <v>153</v>
      </c>
      <c r="AU141" s="225" t="s">
        <v>82</v>
      </c>
      <c r="AY141" s="19" t="s">
        <v>151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80</v>
      </c>
      <c r="BK141" s="226">
        <f>ROUND(I141*H141,2)</f>
        <v>0</v>
      </c>
      <c r="BL141" s="19" t="s">
        <v>158</v>
      </c>
      <c r="BM141" s="225" t="s">
        <v>256</v>
      </c>
    </row>
    <row r="142" s="2" customFormat="1">
      <c r="A142" s="40"/>
      <c r="B142" s="41"/>
      <c r="C142" s="42"/>
      <c r="D142" s="227" t="s">
        <v>160</v>
      </c>
      <c r="E142" s="42"/>
      <c r="F142" s="228" t="s">
        <v>257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160</v>
      </c>
      <c r="AU142" s="19" t="s">
        <v>82</v>
      </c>
    </row>
    <row r="143" s="13" customFormat="1">
      <c r="A143" s="13"/>
      <c r="B143" s="232"/>
      <c r="C143" s="233"/>
      <c r="D143" s="227" t="s">
        <v>162</v>
      </c>
      <c r="E143" s="234" t="s">
        <v>19</v>
      </c>
      <c r="F143" s="235" t="s">
        <v>258</v>
      </c>
      <c r="G143" s="233"/>
      <c r="H143" s="236">
        <v>1500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162</v>
      </c>
      <c r="AU143" s="242" t="s">
        <v>82</v>
      </c>
      <c r="AV143" s="13" t="s">
        <v>82</v>
      </c>
      <c r="AW143" s="13" t="s">
        <v>33</v>
      </c>
      <c r="AX143" s="13" t="s">
        <v>80</v>
      </c>
      <c r="AY143" s="242" t="s">
        <v>151</v>
      </c>
    </row>
    <row r="144" s="2" customFormat="1" ht="16.5" customHeight="1">
      <c r="A144" s="40"/>
      <c r="B144" s="41"/>
      <c r="C144" s="214" t="s">
        <v>259</v>
      </c>
      <c r="D144" s="214" t="s">
        <v>153</v>
      </c>
      <c r="E144" s="215" t="s">
        <v>260</v>
      </c>
      <c r="F144" s="216" t="s">
        <v>261</v>
      </c>
      <c r="G144" s="217" t="s">
        <v>225</v>
      </c>
      <c r="H144" s="218">
        <v>4</v>
      </c>
      <c r="I144" s="219"/>
      <c r="J144" s="220">
        <f>ROUND(I144*H144,2)</f>
        <v>0</v>
      </c>
      <c r="K144" s="216" t="s">
        <v>157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158</v>
      </c>
      <c r="AT144" s="225" t="s">
        <v>153</v>
      </c>
      <c r="AU144" s="225" t="s">
        <v>82</v>
      </c>
      <c r="AY144" s="19" t="s">
        <v>151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80</v>
      </c>
      <c r="BK144" s="226">
        <f>ROUND(I144*H144,2)</f>
        <v>0</v>
      </c>
      <c r="BL144" s="19" t="s">
        <v>158</v>
      </c>
      <c r="BM144" s="225" t="s">
        <v>262</v>
      </c>
    </row>
    <row r="145" s="2" customFormat="1">
      <c r="A145" s="40"/>
      <c r="B145" s="41"/>
      <c r="C145" s="42"/>
      <c r="D145" s="227" t="s">
        <v>160</v>
      </c>
      <c r="E145" s="42"/>
      <c r="F145" s="228" t="s">
        <v>263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160</v>
      </c>
      <c r="AU145" s="19" t="s">
        <v>82</v>
      </c>
    </row>
    <row r="146" s="2" customFormat="1">
      <c r="A146" s="40"/>
      <c r="B146" s="41"/>
      <c r="C146" s="42"/>
      <c r="D146" s="227" t="s">
        <v>175</v>
      </c>
      <c r="E146" s="42"/>
      <c r="F146" s="243" t="s">
        <v>264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175</v>
      </c>
      <c r="AU146" s="19" t="s">
        <v>82</v>
      </c>
    </row>
    <row r="147" s="13" customFormat="1">
      <c r="A147" s="13"/>
      <c r="B147" s="232"/>
      <c r="C147" s="233"/>
      <c r="D147" s="227" t="s">
        <v>162</v>
      </c>
      <c r="E147" s="234" t="s">
        <v>19</v>
      </c>
      <c r="F147" s="235" t="s">
        <v>265</v>
      </c>
      <c r="G147" s="233"/>
      <c r="H147" s="236">
        <v>4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162</v>
      </c>
      <c r="AU147" s="242" t="s">
        <v>82</v>
      </c>
      <c r="AV147" s="13" t="s">
        <v>82</v>
      </c>
      <c r="AW147" s="13" t="s">
        <v>33</v>
      </c>
      <c r="AX147" s="13" t="s">
        <v>80</v>
      </c>
      <c r="AY147" s="242" t="s">
        <v>151</v>
      </c>
    </row>
    <row r="148" s="2" customFormat="1" ht="16.5" customHeight="1">
      <c r="A148" s="40"/>
      <c r="B148" s="41"/>
      <c r="C148" s="214" t="s">
        <v>266</v>
      </c>
      <c r="D148" s="214" t="s">
        <v>153</v>
      </c>
      <c r="E148" s="215" t="s">
        <v>267</v>
      </c>
      <c r="F148" s="216" t="s">
        <v>268</v>
      </c>
      <c r="G148" s="217" t="s">
        <v>225</v>
      </c>
      <c r="H148" s="218">
        <v>9</v>
      </c>
      <c r="I148" s="219"/>
      <c r="J148" s="220">
        <f>ROUND(I148*H148,2)</f>
        <v>0</v>
      </c>
      <c r="K148" s="216" t="s">
        <v>157</v>
      </c>
      <c r="L148" s="46"/>
      <c r="M148" s="221" t="s">
        <v>19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158</v>
      </c>
      <c r="AT148" s="225" t="s">
        <v>153</v>
      </c>
      <c r="AU148" s="225" t="s">
        <v>82</v>
      </c>
      <c r="AY148" s="19" t="s">
        <v>151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80</v>
      </c>
      <c r="BK148" s="226">
        <f>ROUND(I148*H148,2)</f>
        <v>0</v>
      </c>
      <c r="BL148" s="19" t="s">
        <v>158</v>
      </c>
      <c r="BM148" s="225" t="s">
        <v>269</v>
      </c>
    </row>
    <row r="149" s="2" customFormat="1">
      <c r="A149" s="40"/>
      <c r="B149" s="41"/>
      <c r="C149" s="42"/>
      <c r="D149" s="227" t="s">
        <v>160</v>
      </c>
      <c r="E149" s="42"/>
      <c r="F149" s="228" t="s">
        <v>270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160</v>
      </c>
      <c r="AU149" s="19" t="s">
        <v>82</v>
      </c>
    </row>
    <row r="150" s="2" customFormat="1" ht="16.5" customHeight="1">
      <c r="A150" s="40"/>
      <c r="B150" s="41"/>
      <c r="C150" s="214" t="s">
        <v>271</v>
      </c>
      <c r="D150" s="214" t="s">
        <v>153</v>
      </c>
      <c r="E150" s="215" t="s">
        <v>272</v>
      </c>
      <c r="F150" s="216" t="s">
        <v>273</v>
      </c>
      <c r="G150" s="217" t="s">
        <v>225</v>
      </c>
      <c r="H150" s="218">
        <v>9</v>
      </c>
      <c r="I150" s="219"/>
      <c r="J150" s="220">
        <f>ROUND(I150*H150,2)</f>
        <v>0</v>
      </c>
      <c r="K150" s="216" t="s">
        <v>157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158</v>
      </c>
      <c r="AT150" s="225" t="s">
        <v>153</v>
      </c>
      <c r="AU150" s="225" t="s">
        <v>82</v>
      </c>
      <c r="AY150" s="19" t="s">
        <v>151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80</v>
      </c>
      <c r="BK150" s="226">
        <f>ROUND(I150*H150,2)</f>
        <v>0</v>
      </c>
      <c r="BL150" s="19" t="s">
        <v>158</v>
      </c>
      <c r="BM150" s="225" t="s">
        <v>274</v>
      </c>
    </row>
    <row r="151" s="2" customFormat="1">
      <c r="A151" s="40"/>
      <c r="B151" s="41"/>
      <c r="C151" s="42"/>
      <c r="D151" s="227" t="s">
        <v>160</v>
      </c>
      <c r="E151" s="42"/>
      <c r="F151" s="228" t="s">
        <v>275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160</v>
      </c>
      <c r="AU151" s="19" t="s">
        <v>82</v>
      </c>
    </row>
    <row r="152" s="2" customFormat="1" ht="16.5" customHeight="1">
      <c r="A152" s="40"/>
      <c r="B152" s="41"/>
      <c r="C152" s="214" t="s">
        <v>276</v>
      </c>
      <c r="D152" s="214" t="s">
        <v>153</v>
      </c>
      <c r="E152" s="215" t="s">
        <v>277</v>
      </c>
      <c r="F152" s="216" t="s">
        <v>278</v>
      </c>
      <c r="G152" s="217" t="s">
        <v>225</v>
      </c>
      <c r="H152" s="218">
        <v>600</v>
      </c>
      <c r="I152" s="219"/>
      <c r="J152" s="220">
        <f>ROUND(I152*H152,2)</f>
        <v>0</v>
      </c>
      <c r="K152" s="216" t="s">
        <v>157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158</v>
      </c>
      <c r="AT152" s="225" t="s">
        <v>153</v>
      </c>
      <c r="AU152" s="225" t="s">
        <v>82</v>
      </c>
      <c r="AY152" s="19" t="s">
        <v>151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80</v>
      </c>
      <c r="BK152" s="226">
        <f>ROUND(I152*H152,2)</f>
        <v>0</v>
      </c>
      <c r="BL152" s="19" t="s">
        <v>158</v>
      </c>
      <c r="BM152" s="225" t="s">
        <v>279</v>
      </c>
    </row>
    <row r="153" s="2" customFormat="1">
      <c r="A153" s="40"/>
      <c r="B153" s="41"/>
      <c r="C153" s="42"/>
      <c r="D153" s="227" t="s">
        <v>160</v>
      </c>
      <c r="E153" s="42"/>
      <c r="F153" s="228" t="s">
        <v>280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160</v>
      </c>
      <c r="AU153" s="19" t="s">
        <v>82</v>
      </c>
    </row>
    <row r="154" s="2" customFormat="1">
      <c r="A154" s="40"/>
      <c r="B154" s="41"/>
      <c r="C154" s="42"/>
      <c r="D154" s="227" t="s">
        <v>175</v>
      </c>
      <c r="E154" s="42"/>
      <c r="F154" s="243" t="s">
        <v>264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175</v>
      </c>
      <c r="AU154" s="19" t="s">
        <v>82</v>
      </c>
    </row>
    <row r="155" s="13" customFormat="1">
      <c r="A155" s="13"/>
      <c r="B155" s="232"/>
      <c r="C155" s="233"/>
      <c r="D155" s="227" t="s">
        <v>162</v>
      </c>
      <c r="E155" s="234" t="s">
        <v>19</v>
      </c>
      <c r="F155" s="235" t="s">
        <v>281</v>
      </c>
      <c r="G155" s="233"/>
      <c r="H155" s="236">
        <v>600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162</v>
      </c>
      <c r="AU155" s="242" t="s">
        <v>82</v>
      </c>
      <c r="AV155" s="13" t="s">
        <v>82</v>
      </c>
      <c r="AW155" s="13" t="s">
        <v>33</v>
      </c>
      <c r="AX155" s="13" t="s">
        <v>80</v>
      </c>
      <c r="AY155" s="242" t="s">
        <v>151</v>
      </c>
    </row>
    <row r="156" s="2" customFormat="1" ht="16.5" customHeight="1">
      <c r="A156" s="40"/>
      <c r="B156" s="41"/>
      <c r="C156" s="214" t="s">
        <v>7</v>
      </c>
      <c r="D156" s="214" t="s">
        <v>153</v>
      </c>
      <c r="E156" s="215" t="s">
        <v>282</v>
      </c>
      <c r="F156" s="216" t="s">
        <v>283</v>
      </c>
      <c r="G156" s="217" t="s">
        <v>225</v>
      </c>
      <c r="H156" s="218">
        <v>2700</v>
      </c>
      <c r="I156" s="219"/>
      <c r="J156" s="220">
        <f>ROUND(I156*H156,2)</f>
        <v>0</v>
      </c>
      <c r="K156" s="216" t="s">
        <v>157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158</v>
      </c>
      <c r="AT156" s="225" t="s">
        <v>153</v>
      </c>
      <c r="AU156" s="225" t="s">
        <v>82</v>
      </c>
      <c r="AY156" s="19" t="s">
        <v>151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80</v>
      </c>
      <c r="BK156" s="226">
        <f>ROUND(I156*H156,2)</f>
        <v>0</v>
      </c>
      <c r="BL156" s="19" t="s">
        <v>158</v>
      </c>
      <c r="BM156" s="225" t="s">
        <v>284</v>
      </c>
    </row>
    <row r="157" s="2" customFormat="1">
      <c r="A157" s="40"/>
      <c r="B157" s="41"/>
      <c r="C157" s="42"/>
      <c r="D157" s="227" t="s">
        <v>160</v>
      </c>
      <c r="E157" s="42"/>
      <c r="F157" s="228" t="s">
        <v>285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160</v>
      </c>
      <c r="AU157" s="19" t="s">
        <v>82</v>
      </c>
    </row>
    <row r="158" s="13" customFormat="1">
      <c r="A158" s="13"/>
      <c r="B158" s="232"/>
      <c r="C158" s="233"/>
      <c r="D158" s="227" t="s">
        <v>162</v>
      </c>
      <c r="E158" s="234" t="s">
        <v>19</v>
      </c>
      <c r="F158" s="235" t="s">
        <v>286</v>
      </c>
      <c r="G158" s="233"/>
      <c r="H158" s="236">
        <v>2700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162</v>
      </c>
      <c r="AU158" s="242" t="s">
        <v>82</v>
      </c>
      <c r="AV158" s="13" t="s">
        <v>82</v>
      </c>
      <c r="AW158" s="13" t="s">
        <v>33</v>
      </c>
      <c r="AX158" s="13" t="s">
        <v>80</v>
      </c>
      <c r="AY158" s="242" t="s">
        <v>151</v>
      </c>
    </row>
    <row r="159" s="2" customFormat="1" ht="16.5" customHeight="1">
      <c r="A159" s="40"/>
      <c r="B159" s="41"/>
      <c r="C159" s="214" t="s">
        <v>287</v>
      </c>
      <c r="D159" s="214" t="s">
        <v>153</v>
      </c>
      <c r="E159" s="215" t="s">
        <v>288</v>
      </c>
      <c r="F159" s="216" t="s">
        <v>289</v>
      </c>
      <c r="G159" s="217" t="s">
        <v>225</v>
      </c>
      <c r="H159" s="218">
        <v>2700</v>
      </c>
      <c r="I159" s="219"/>
      <c r="J159" s="220">
        <f>ROUND(I159*H159,2)</f>
        <v>0</v>
      </c>
      <c r="K159" s="216" t="s">
        <v>157</v>
      </c>
      <c r="L159" s="46"/>
      <c r="M159" s="221" t="s">
        <v>19</v>
      </c>
      <c r="N159" s="222" t="s">
        <v>43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158</v>
      </c>
      <c r="AT159" s="225" t="s">
        <v>153</v>
      </c>
      <c r="AU159" s="225" t="s">
        <v>82</v>
      </c>
      <c r="AY159" s="19" t="s">
        <v>151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80</v>
      </c>
      <c r="BK159" s="226">
        <f>ROUND(I159*H159,2)</f>
        <v>0</v>
      </c>
      <c r="BL159" s="19" t="s">
        <v>158</v>
      </c>
      <c r="BM159" s="225" t="s">
        <v>290</v>
      </c>
    </row>
    <row r="160" s="2" customFormat="1">
      <c r="A160" s="40"/>
      <c r="B160" s="41"/>
      <c r="C160" s="42"/>
      <c r="D160" s="227" t="s">
        <v>160</v>
      </c>
      <c r="E160" s="42"/>
      <c r="F160" s="228" t="s">
        <v>291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160</v>
      </c>
      <c r="AU160" s="19" t="s">
        <v>82</v>
      </c>
    </row>
    <row r="161" s="2" customFormat="1" ht="16.5" customHeight="1">
      <c r="A161" s="40"/>
      <c r="B161" s="41"/>
      <c r="C161" s="214" t="s">
        <v>292</v>
      </c>
      <c r="D161" s="214" t="s">
        <v>153</v>
      </c>
      <c r="E161" s="215" t="s">
        <v>293</v>
      </c>
      <c r="F161" s="216" t="s">
        <v>294</v>
      </c>
      <c r="G161" s="217" t="s">
        <v>225</v>
      </c>
      <c r="H161" s="218">
        <v>10</v>
      </c>
      <c r="I161" s="219"/>
      <c r="J161" s="220">
        <f>ROUND(I161*H161,2)</f>
        <v>0</v>
      </c>
      <c r="K161" s="216" t="s">
        <v>157</v>
      </c>
      <c r="L161" s="46"/>
      <c r="M161" s="221" t="s">
        <v>19</v>
      </c>
      <c r="N161" s="222" t="s">
        <v>43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158</v>
      </c>
      <c r="AT161" s="225" t="s">
        <v>153</v>
      </c>
      <c r="AU161" s="225" t="s">
        <v>82</v>
      </c>
      <c r="AY161" s="19" t="s">
        <v>151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80</v>
      </c>
      <c r="BK161" s="226">
        <f>ROUND(I161*H161,2)</f>
        <v>0</v>
      </c>
      <c r="BL161" s="19" t="s">
        <v>158</v>
      </c>
      <c r="BM161" s="225" t="s">
        <v>295</v>
      </c>
    </row>
    <row r="162" s="2" customFormat="1">
      <c r="A162" s="40"/>
      <c r="B162" s="41"/>
      <c r="C162" s="42"/>
      <c r="D162" s="227" t="s">
        <v>160</v>
      </c>
      <c r="E162" s="42"/>
      <c r="F162" s="228" t="s">
        <v>296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160</v>
      </c>
      <c r="AU162" s="19" t="s">
        <v>82</v>
      </c>
    </row>
    <row r="163" s="2" customFormat="1">
      <c r="A163" s="40"/>
      <c r="B163" s="41"/>
      <c r="C163" s="42"/>
      <c r="D163" s="227" t="s">
        <v>175</v>
      </c>
      <c r="E163" s="42"/>
      <c r="F163" s="243" t="s">
        <v>297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175</v>
      </c>
      <c r="AU163" s="19" t="s">
        <v>82</v>
      </c>
    </row>
    <row r="164" s="2" customFormat="1" ht="16.5" customHeight="1">
      <c r="A164" s="40"/>
      <c r="B164" s="41"/>
      <c r="C164" s="214" t="s">
        <v>298</v>
      </c>
      <c r="D164" s="214" t="s">
        <v>153</v>
      </c>
      <c r="E164" s="215" t="s">
        <v>299</v>
      </c>
      <c r="F164" s="216" t="s">
        <v>300</v>
      </c>
      <c r="G164" s="217" t="s">
        <v>225</v>
      </c>
      <c r="H164" s="218">
        <v>10</v>
      </c>
      <c r="I164" s="219"/>
      <c r="J164" s="220">
        <f>ROUND(I164*H164,2)</f>
        <v>0</v>
      </c>
      <c r="K164" s="216" t="s">
        <v>157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158</v>
      </c>
      <c r="AT164" s="225" t="s">
        <v>153</v>
      </c>
      <c r="AU164" s="225" t="s">
        <v>82</v>
      </c>
      <c r="AY164" s="19" t="s">
        <v>151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80</v>
      </c>
      <c r="BK164" s="226">
        <f>ROUND(I164*H164,2)</f>
        <v>0</v>
      </c>
      <c r="BL164" s="19" t="s">
        <v>158</v>
      </c>
      <c r="BM164" s="225" t="s">
        <v>301</v>
      </c>
    </row>
    <row r="165" s="2" customFormat="1">
      <c r="A165" s="40"/>
      <c r="B165" s="41"/>
      <c r="C165" s="42"/>
      <c r="D165" s="227" t="s">
        <v>160</v>
      </c>
      <c r="E165" s="42"/>
      <c r="F165" s="228" t="s">
        <v>302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160</v>
      </c>
      <c r="AU165" s="19" t="s">
        <v>82</v>
      </c>
    </row>
    <row r="166" s="2" customFormat="1">
      <c r="A166" s="40"/>
      <c r="B166" s="41"/>
      <c r="C166" s="42"/>
      <c r="D166" s="227" t="s">
        <v>175</v>
      </c>
      <c r="E166" s="42"/>
      <c r="F166" s="243" t="s">
        <v>297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175</v>
      </c>
      <c r="AU166" s="19" t="s">
        <v>82</v>
      </c>
    </row>
    <row r="167" s="2" customFormat="1" ht="16.5" customHeight="1">
      <c r="A167" s="40"/>
      <c r="B167" s="41"/>
      <c r="C167" s="214" t="s">
        <v>303</v>
      </c>
      <c r="D167" s="214" t="s">
        <v>153</v>
      </c>
      <c r="E167" s="215" t="s">
        <v>304</v>
      </c>
      <c r="F167" s="216" t="s">
        <v>305</v>
      </c>
      <c r="G167" s="217" t="s">
        <v>172</v>
      </c>
      <c r="H167" s="218">
        <v>50</v>
      </c>
      <c r="I167" s="219"/>
      <c r="J167" s="220">
        <f>ROUND(I167*H167,2)</f>
        <v>0</v>
      </c>
      <c r="K167" s="216" t="s">
        <v>157</v>
      </c>
      <c r="L167" s="46"/>
      <c r="M167" s="221" t="s">
        <v>19</v>
      </c>
      <c r="N167" s="222" t="s">
        <v>43</v>
      </c>
      <c r="O167" s="86"/>
      <c r="P167" s="223">
        <f>O167*H167</f>
        <v>0</v>
      </c>
      <c r="Q167" s="223">
        <v>8.0000000000000007E-05</v>
      </c>
      <c r="R167" s="223">
        <f>Q167*H167</f>
        <v>0.0040000000000000001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158</v>
      </c>
      <c r="AT167" s="225" t="s">
        <v>153</v>
      </c>
      <c r="AU167" s="225" t="s">
        <v>82</v>
      </c>
      <c r="AY167" s="19" t="s">
        <v>151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80</v>
      </c>
      <c r="BK167" s="226">
        <f>ROUND(I167*H167,2)</f>
        <v>0</v>
      </c>
      <c r="BL167" s="19" t="s">
        <v>158</v>
      </c>
      <c r="BM167" s="225" t="s">
        <v>306</v>
      </c>
    </row>
    <row r="168" s="2" customFormat="1">
      <c r="A168" s="40"/>
      <c r="B168" s="41"/>
      <c r="C168" s="42"/>
      <c r="D168" s="227" t="s">
        <v>160</v>
      </c>
      <c r="E168" s="42"/>
      <c r="F168" s="228" t="s">
        <v>307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160</v>
      </c>
      <c r="AU168" s="19" t="s">
        <v>82</v>
      </c>
    </row>
    <row r="169" s="13" customFormat="1">
      <c r="A169" s="13"/>
      <c r="B169" s="232"/>
      <c r="C169" s="233"/>
      <c r="D169" s="227" t="s">
        <v>162</v>
      </c>
      <c r="E169" s="234" t="s">
        <v>19</v>
      </c>
      <c r="F169" s="235" t="s">
        <v>308</v>
      </c>
      <c r="G169" s="233"/>
      <c r="H169" s="236">
        <v>50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162</v>
      </c>
      <c r="AU169" s="242" t="s">
        <v>82</v>
      </c>
      <c r="AV169" s="13" t="s">
        <v>82</v>
      </c>
      <c r="AW169" s="13" t="s">
        <v>33</v>
      </c>
      <c r="AX169" s="13" t="s">
        <v>80</v>
      </c>
      <c r="AY169" s="242" t="s">
        <v>151</v>
      </c>
    </row>
    <row r="170" s="2" customFormat="1" ht="16.5" customHeight="1">
      <c r="A170" s="40"/>
      <c r="B170" s="41"/>
      <c r="C170" s="214" t="s">
        <v>309</v>
      </c>
      <c r="D170" s="214" t="s">
        <v>153</v>
      </c>
      <c r="E170" s="215" t="s">
        <v>310</v>
      </c>
      <c r="F170" s="216" t="s">
        <v>311</v>
      </c>
      <c r="G170" s="217" t="s">
        <v>172</v>
      </c>
      <c r="H170" s="218">
        <v>50</v>
      </c>
      <c r="I170" s="219"/>
      <c r="J170" s="220">
        <f>ROUND(I170*H170,2)</f>
        <v>0</v>
      </c>
      <c r="K170" s="216" t="s">
        <v>157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3.0000000000000001E-05</v>
      </c>
      <c r="R170" s="223">
        <f>Q170*H170</f>
        <v>0.0015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158</v>
      </c>
      <c r="AT170" s="225" t="s">
        <v>153</v>
      </c>
      <c r="AU170" s="225" t="s">
        <v>82</v>
      </c>
      <c r="AY170" s="19" t="s">
        <v>151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80</v>
      </c>
      <c r="BK170" s="226">
        <f>ROUND(I170*H170,2)</f>
        <v>0</v>
      </c>
      <c r="BL170" s="19" t="s">
        <v>158</v>
      </c>
      <c r="BM170" s="225" t="s">
        <v>312</v>
      </c>
    </row>
    <row r="171" s="2" customFormat="1">
      <c r="A171" s="40"/>
      <c r="B171" s="41"/>
      <c r="C171" s="42"/>
      <c r="D171" s="227" t="s">
        <v>160</v>
      </c>
      <c r="E171" s="42"/>
      <c r="F171" s="228" t="s">
        <v>313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160</v>
      </c>
      <c r="AU171" s="19" t="s">
        <v>82</v>
      </c>
    </row>
    <row r="172" s="13" customFormat="1">
      <c r="A172" s="13"/>
      <c r="B172" s="232"/>
      <c r="C172" s="233"/>
      <c r="D172" s="227" t="s">
        <v>162</v>
      </c>
      <c r="E172" s="234" t="s">
        <v>19</v>
      </c>
      <c r="F172" s="235" t="s">
        <v>308</v>
      </c>
      <c r="G172" s="233"/>
      <c r="H172" s="236">
        <v>50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162</v>
      </c>
      <c r="AU172" s="242" t="s">
        <v>82</v>
      </c>
      <c r="AV172" s="13" t="s">
        <v>82</v>
      </c>
      <c r="AW172" s="13" t="s">
        <v>33</v>
      </c>
      <c r="AX172" s="13" t="s">
        <v>80</v>
      </c>
      <c r="AY172" s="242" t="s">
        <v>151</v>
      </c>
    </row>
    <row r="173" s="2" customFormat="1" ht="16.5" customHeight="1">
      <c r="A173" s="40"/>
      <c r="B173" s="41"/>
      <c r="C173" s="214" t="s">
        <v>314</v>
      </c>
      <c r="D173" s="214" t="s">
        <v>153</v>
      </c>
      <c r="E173" s="215" t="s">
        <v>315</v>
      </c>
      <c r="F173" s="216" t="s">
        <v>316</v>
      </c>
      <c r="G173" s="217" t="s">
        <v>172</v>
      </c>
      <c r="H173" s="218">
        <v>50</v>
      </c>
      <c r="I173" s="219"/>
      <c r="J173" s="220">
        <f>ROUND(I173*H173,2)</f>
        <v>0</v>
      </c>
      <c r="K173" s="216" t="s">
        <v>157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0.00014999999999999999</v>
      </c>
      <c r="R173" s="223">
        <f>Q173*H173</f>
        <v>0.0074999999999999997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158</v>
      </c>
      <c r="AT173" s="225" t="s">
        <v>153</v>
      </c>
      <c r="AU173" s="225" t="s">
        <v>82</v>
      </c>
      <c r="AY173" s="19" t="s">
        <v>151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80</v>
      </c>
      <c r="BK173" s="226">
        <f>ROUND(I173*H173,2)</f>
        <v>0</v>
      </c>
      <c r="BL173" s="19" t="s">
        <v>158</v>
      </c>
      <c r="BM173" s="225" t="s">
        <v>317</v>
      </c>
    </row>
    <row r="174" s="2" customFormat="1">
      <c r="A174" s="40"/>
      <c r="B174" s="41"/>
      <c r="C174" s="42"/>
      <c r="D174" s="227" t="s">
        <v>160</v>
      </c>
      <c r="E174" s="42"/>
      <c r="F174" s="228" t="s">
        <v>318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160</v>
      </c>
      <c r="AU174" s="19" t="s">
        <v>82</v>
      </c>
    </row>
    <row r="175" s="13" customFormat="1">
      <c r="A175" s="13"/>
      <c r="B175" s="232"/>
      <c r="C175" s="233"/>
      <c r="D175" s="227" t="s">
        <v>162</v>
      </c>
      <c r="E175" s="234" t="s">
        <v>19</v>
      </c>
      <c r="F175" s="235" t="s">
        <v>308</v>
      </c>
      <c r="G175" s="233"/>
      <c r="H175" s="236">
        <v>50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162</v>
      </c>
      <c r="AU175" s="242" t="s">
        <v>82</v>
      </c>
      <c r="AV175" s="13" t="s">
        <v>82</v>
      </c>
      <c r="AW175" s="13" t="s">
        <v>33</v>
      </c>
      <c r="AX175" s="13" t="s">
        <v>80</v>
      </c>
      <c r="AY175" s="242" t="s">
        <v>151</v>
      </c>
    </row>
    <row r="176" s="2" customFormat="1" ht="16.5" customHeight="1">
      <c r="A176" s="40"/>
      <c r="B176" s="41"/>
      <c r="C176" s="214" t="s">
        <v>319</v>
      </c>
      <c r="D176" s="214" t="s">
        <v>153</v>
      </c>
      <c r="E176" s="215" t="s">
        <v>320</v>
      </c>
      <c r="F176" s="216" t="s">
        <v>321</v>
      </c>
      <c r="G176" s="217" t="s">
        <v>172</v>
      </c>
      <c r="H176" s="218">
        <v>50</v>
      </c>
      <c r="I176" s="219"/>
      <c r="J176" s="220">
        <f>ROUND(I176*H176,2)</f>
        <v>0</v>
      </c>
      <c r="K176" s="216" t="s">
        <v>157</v>
      </c>
      <c r="L176" s="46"/>
      <c r="M176" s="221" t="s">
        <v>19</v>
      </c>
      <c r="N176" s="222" t="s">
        <v>43</v>
      </c>
      <c r="O176" s="86"/>
      <c r="P176" s="223">
        <f>O176*H176</f>
        <v>0</v>
      </c>
      <c r="Q176" s="223">
        <v>5.0000000000000002E-05</v>
      </c>
      <c r="R176" s="223">
        <f>Q176*H176</f>
        <v>0.0025000000000000001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158</v>
      </c>
      <c r="AT176" s="225" t="s">
        <v>153</v>
      </c>
      <c r="AU176" s="225" t="s">
        <v>82</v>
      </c>
      <c r="AY176" s="19" t="s">
        <v>151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80</v>
      </c>
      <c r="BK176" s="226">
        <f>ROUND(I176*H176,2)</f>
        <v>0</v>
      </c>
      <c r="BL176" s="19" t="s">
        <v>158</v>
      </c>
      <c r="BM176" s="225" t="s">
        <v>322</v>
      </c>
    </row>
    <row r="177" s="2" customFormat="1">
      <c r="A177" s="40"/>
      <c r="B177" s="41"/>
      <c r="C177" s="42"/>
      <c r="D177" s="227" t="s">
        <v>160</v>
      </c>
      <c r="E177" s="42"/>
      <c r="F177" s="228" t="s">
        <v>323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160</v>
      </c>
      <c r="AU177" s="19" t="s">
        <v>82</v>
      </c>
    </row>
    <row r="178" s="13" customFormat="1">
      <c r="A178" s="13"/>
      <c r="B178" s="232"/>
      <c r="C178" s="233"/>
      <c r="D178" s="227" t="s">
        <v>162</v>
      </c>
      <c r="E178" s="234" t="s">
        <v>19</v>
      </c>
      <c r="F178" s="235" t="s">
        <v>308</v>
      </c>
      <c r="G178" s="233"/>
      <c r="H178" s="236">
        <v>50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162</v>
      </c>
      <c r="AU178" s="242" t="s">
        <v>82</v>
      </c>
      <c r="AV178" s="13" t="s">
        <v>82</v>
      </c>
      <c r="AW178" s="13" t="s">
        <v>33</v>
      </c>
      <c r="AX178" s="13" t="s">
        <v>80</v>
      </c>
      <c r="AY178" s="242" t="s">
        <v>151</v>
      </c>
    </row>
    <row r="179" s="2" customFormat="1" ht="16.5" customHeight="1">
      <c r="A179" s="40"/>
      <c r="B179" s="41"/>
      <c r="C179" s="214" t="s">
        <v>324</v>
      </c>
      <c r="D179" s="214" t="s">
        <v>153</v>
      </c>
      <c r="E179" s="215" t="s">
        <v>325</v>
      </c>
      <c r="F179" s="216" t="s">
        <v>326</v>
      </c>
      <c r="G179" s="217" t="s">
        <v>156</v>
      </c>
      <c r="H179" s="218">
        <v>80</v>
      </c>
      <c r="I179" s="219"/>
      <c r="J179" s="220">
        <f>ROUND(I179*H179,2)</f>
        <v>0</v>
      </c>
      <c r="K179" s="216" t="s">
        <v>157</v>
      </c>
      <c r="L179" s="46"/>
      <c r="M179" s="221" t="s">
        <v>19</v>
      </c>
      <c r="N179" s="222" t="s">
        <v>43</v>
      </c>
      <c r="O179" s="86"/>
      <c r="P179" s="223">
        <f>O179*H179</f>
        <v>0</v>
      </c>
      <c r="Q179" s="223">
        <v>0.00059999999999999995</v>
      </c>
      <c r="R179" s="223">
        <f>Q179*H179</f>
        <v>0.047999999999999994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158</v>
      </c>
      <c r="AT179" s="225" t="s">
        <v>153</v>
      </c>
      <c r="AU179" s="225" t="s">
        <v>82</v>
      </c>
      <c r="AY179" s="19" t="s">
        <v>151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80</v>
      </c>
      <c r="BK179" s="226">
        <f>ROUND(I179*H179,2)</f>
        <v>0</v>
      </c>
      <c r="BL179" s="19" t="s">
        <v>158</v>
      </c>
      <c r="BM179" s="225" t="s">
        <v>327</v>
      </c>
    </row>
    <row r="180" s="2" customFormat="1">
      <c r="A180" s="40"/>
      <c r="B180" s="41"/>
      <c r="C180" s="42"/>
      <c r="D180" s="227" t="s">
        <v>160</v>
      </c>
      <c r="E180" s="42"/>
      <c r="F180" s="228" t="s">
        <v>328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160</v>
      </c>
      <c r="AU180" s="19" t="s">
        <v>82</v>
      </c>
    </row>
    <row r="181" s="2" customFormat="1">
      <c r="A181" s="40"/>
      <c r="B181" s="41"/>
      <c r="C181" s="42"/>
      <c r="D181" s="227" t="s">
        <v>175</v>
      </c>
      <c r="E181" s="42"/>
      <c r="F181" s="243" t="s">
        <v>329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175</v>
      </c>
      <c r="AU181" s="19" t="s">
        <v>82</v>
      </c>
    </row>
    <row r="182" s="13" customFormat="1">
      <c r="A182" s="13"/>
      <c r="B182" s="232"/>
      <c r="C182" s="233"/>
      <c r="D182" s="227" t="s">
        <v>162</v>
      </c>
      <c r="E182" s="234" t="s">
        <v>19</v>
      </c>
      <c r="F182" s="235" t="s">
        <v>330</v>
      </c>
      <c r="G182" s="233"/>
      <c r="H182" s="236">
        <v>80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162</v>
      </c>
      <c r="AU182" s="242" t="s">
        <v>82</v>
      </c>
      <c r="AV182" s="13" t="s">
        <v>82</v>
      </c>
      <c r="AW182" s="13" t="s">
        <v>33</v>
      </c>
      <c r="AX182" s="13" t="s">
        <v>80</v>
      </c>
      <c r="AY182" s="242" t="s">
        <v>151</v>
      </c>
    </row>
    <row r="183" s="2" customFormat="1" ht="16.5" customHeight="1">
      <c r="A183" s="40"/>
      <c r="B183" s="41"/>
      <c r="C183" s="214" t="s">
        <v>331</v>
      </c>
      <c r="D183" s="214" t="s">
        <v>153</v>
      </c>
      <c r="E183" s="215" t="s">
        <v>332</v>
      </c>
      <c r="F183" s="216" t="s">
        <v>333</v>
      </c>
      <c r="G183" s="217" t="s">
        <v>172</v>
      </c>
      <c r="H183" s="218">
        <v>50</v>
      </c>
      <c r="I183" s="219"/>
      <c r="J183" s="220">
        <f>ROUND(I183*H183,2)</f>
        <v>0</v>
      </c>
      <c r="K183" s="216" t="s">
        <v>157</v>
      </c>
      <c r="L183" s="46"/>
      <c r="M183" s="221" t="s">
        <v>19</v>
      </c>
      <c r="N183" s="222" t="s">
        <v>43</v>
      </c>
      <c r="O183" s="86"/>
      <c r="P183" s="223">
        <f>O183*H183</f>
        <v>0</v>
      </c>
      <c r="Q183" s="223">
        <v>0.00020000000000000001</v>
      </c>
      <c r="R183" s="223">
        <f>Q183*H183</f>
        <v>0.01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158</v>
      </c>
      <c r="AT183" s="225" t="s">
        <v>153</v>
      </c>
      <c r="AU183" s="225" t="s">
        <v>82</v>
      </c>
      <c r="AY183" s="19" t="s">
        <v>151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80</v>
      </c>
      <c r="BK183" s="226">
        <f>ROUND(I183*H183,2)</f>
        <v>0</v>
      </c>
      <c r="BL183" s="19" t="s">
        <v>158</v>
      </c>
      <c r="BM183" s="225" t="s">
        <v>334</v>
      </c>
    </row>
    <row r="184" s="2" customFormat="1">
      <c r="A184" s="40"/>
      <c r="B184" s="41"/>
      <c r="C184" s="42"/>
      <c r="D184" s="227" t="s">
        <v>160</v>
      </c>
      <c r="E184" s="42"/>
      <c r="F184" s="228" t="s">
        <v>335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160</v>
      </c>
      <c r="AU184" s="19" t="s">
        <v>82</v>
      </c>
    </row>
    <row r="185" s="13" customFormat="1">
      <c r="A185" s="13"/>
      <c r="B185" s="232"/>
      <c r="C185" s="233"/>
      <c r="D185" s="227" t="s">
        <v>162</v>
      </c>
      <c r="E185" s="234" t="s">
        <v>19</v>
      </c>
      <c r="F185" s="235" t="s">
        <v>308</v>
      </c>
      <c r="G185" s="233"/>
      <c r="H185" s="236">
        <v>50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162</v>
      </c>
      <c r="AU185" s="242" t="s">
        <v>82</v>
      </c>
      <c r="AV185" s="13" t="s">
        <v>82</v>
      </c>
      <c r="AW185" s="13" t="s">
        <v>33</v>
      </c>
      <c r="AX185" s="13" t="s">
        <v>80</v>
      </c>
      <c r="AY185" s="242" t="s">
        <v>151</v>
      </c>
    </row>
    <row r="186" s="2" customFormat="1" ht="16.5" customHeight="1">
      <c r="A186" s="40"/>
      <c r="B186" s="41"/>
      <c r="C186" s="214" t="s">
        <v>336</v>
      </c>
      <c r="D186" s="214" t="s">
        <v>153</v>
      </c>
      <c r="E186" s="215" t="s">
        <v>337</v>
      </c>
      <c r="F186" s="216" t="s">
        <v>338</v>
      </c>
      <c r="G186" s="217" t="s">
        <v>172</v>
      </c>
      <c r="H186" s="218">
        <v>50</v>
      </c>
      <c r="I186" s="219"/>
      <c r="J186" s="220">
        <f>ROUND(I186*H186,2)</f>
        <v>0</v>
      </c>
      <c r="K186" s="216" t="s">
        <v>157</v>
      </c>
      <c r="L186" s="46"/>
      <c r="M186" s="221" t="s">
        <v>19</v>
      </c>
      <c r="N186" s="222" t="s">
        <v>43</v>
      </c>
      <c r="O186" s="86"/>
      <c r="P186" s="223">
        <f>O186*H186</f>
        <v>0</v>
      </c>
      <c r="Q186" s="223">
        <v>6.9999999999999994E-05</v>
      </c>
      <c r="R186" s="223">
        <f>Q186*H186</f>
        <v>0.0034999999999999996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158</v>
      </c>
      <c r="AT186" s="225" t="s">
        <v>153</v>
      </c>
      <c r="AU186" s="225" t="s">
        <v>82</v>
      </c>
      <c r="AY186" s="19" t="s">
        <v>151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80</v>
      </c>
      <c r="BK186" s="226">
        <f>ROUND(I186*H186,2)</f>
        <v>0</v>
      </c>
      <c r="BL186" s="19" t="s">
        <v>158</v>
      </c>
      <c r="BM186" s="225" t="s">
        <v>339</v>
      </c>
    </row>
    <row r="187" s="2" customFormat="1">
      <c r="A187" s="40"/>
      <c r="B187" s="41"/>
      <c r="C187" s="42"/>
      <c r="D187" s="227" t="s">
        <v>160</v>
      </c>
      <c r="E187" s="42"/>
      <c r="F187" s="228" t="s">
        <v>340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160</v>
      </c>
      <c r="AU187" s="19" t="s">
        <v>82</v>
      </c>
    </row>
    <row r="188" s="13" customFormat="1">
      <c r="A188" s="13"/>
      <c r="B188" s="232"/>
      <c r="C188" s="233"/>
      <c r="D188" s="227" t="s">
        <v>162</v>
      </c>
      <c r="E188" s="234" t="s">
        <v>19</v>
      </c>
      <c r="F188" s="235" t="s">
        <v>308</v>
      </c>
      <c r="G188" s="233"/>
      <c r="H188" s="236">
        <v>50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162</v>
      </c>
      <c r="AU188" s="242" t="s">
        <v>82</v>
      </c>
      <c r="AV188" s="13" t="s">
        <v>82</v>
      </c>
      <c r="AW188" s="13" t="s">
        <v>33</v>
      </c>
      <c r="AX188" s="13" t="s">
        <v>80</v>
      </c>
      <c r="AY188" s="242" t="s">
        <v>151</v>
      </c>
    </row>
    <row r="189" s="2" customFormat="1" ht="16.5" customHeight="1">
      <c r="A189" s="40"/>
      <c r="B189" s="41"/>
      <c r="C189" s="214" t="s">
        <v>341</v>
      </c>
      <c r="D189" s="214" t="s">
        <v>153</v>
      </c>
      <c r="E189" s="215" t="s">
        <v>342</v>
      </c>
      <c r="F189" s="216" t="s">
        <v>343</v>
      </c>
      <c r="G189" s="217" t="s">
        <v>172</v>
      </c>
      <c r="H189" s="218">
        <v>50</v>
      </c>
      <c r="I189" s="219"/>
      <c r="J189" s="220">
        <f>ROUND(I189*H189,2)</f>
        <v>0</v>
      </c>
      <c r="K189" s="216" t="s">
        <v>157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0.00040000000000000002</v>
      </c>
      <c r="R189" s="223">
        <f>Q189*H189</f>
        <v>0.02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158</v>
      </c>
      <c r="AT189" s="225" t="s">
        <v>153</v>
      </c>
      <c r="AU189" s="225" t="s">
        <v>82</v>
      </c>
      <c r="AY189" s="19" t="s">
        <v>151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80</v>
      </c>
      <c r="BK189" s="226">
        <f>ROUND(I189*H189,2)</f>
        <v>0</v>
      </c>
      <c r="BL189" s="19" t="s">
        <v>158</v>
      </c>
      <c r="BM189" s="225" t="s">
        <v>344</v>
      </c>
    </row>
    <row r="190" s="2" customFormat="1">
      <c r="A190" s="40"/>
      <c r="B190" s="41"/>
      <c r="C190" s="42"/>
      <c r="D190" s="227" t="s">
        <v>160</v>
      </c>
      <c r="E190" s="42"/>
      <c r="F190" s="228" t="s">
        <v>345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160</v>
      </c>
      <c r="AU190" s="19" t="s">
        <v>82</v>
      </c>
    </row>
    <row r="191" s="13" customFormat="1">
      <c r="A191" s="13"/>
      <c r="B191" s="232"/>
      <c r="C191" s="233"/>
      <c r="D191" s="227" t="s">
        <v>162</v>
      </c>
      <c r="E191" s="234" t="s">
        <v>19</v>
      </c>
      <c r="F191" s="235" t="s">
        <v>308</v>
      </c>
      <c r="G191" s="233"/>
      <c r="H191" s="236">
        <v>50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162</v>
      </c>
      <c r="AU191" s="242" t="s">
        <v>82</v>
      </c>
      <c r="AV191" s="13" t="s">
        <v>82</v>
      </c>
      <c r="AW191" s="13" t="s">
        <v>33</v>
      </c>
      <c r="AX191" s="13" t="s">
        <v>80</v>
      </c>
      <c r="AY191" s="242" t="s">
        <v>151</v>
      </c>
    </row>
    <row r="192" s="2" customFormat="1" ht="16.5" customHeight="1">
      <c r="A192" s="40"/>
      <c r="B192" s="41"/>
      <c r="C192" s="214" t="s">
        <v>346</v>
      </c>
      <c r="D192" s="214" t="s">
        <v>153</v>
      </c>
      <c r="E192" s="215" t="s">
        <v>347</v>
      </c>
      <c r="F192" s="216" t="s">
        <v>348</v>
      </c>
      <c r="G192" s="217" t="s">
        <v>172</v>
      </c>
      <c r="H192" s="218">
        <v>50</v>
      </c>
      <c r="I192" s="219"/>
      <c r="J192" s="220">
        <f>ROUND(I192*H192,2)</f>
        <v>0</v>
      </c>
      <c r="K192" s="216" t="s">
        <v>157</v>
      </c>
      <c r="L192" s="46"/>
      <c r="M192" s="221" t="s">
        <v>19</v>
      </c>
      <c r="N192" s="222" t="s">
        <v>43</v>
      </c>
      <c r="O192" s="86"/>
      <c r="P192" s="223">
        <f>O192*H192</f>
        <v>0</v>
      </c>
      <c r="Q192" s="223">
        <v>0.00012999999999999999</v>
      </c>
      <c r="R192" s="223">
        <f>Q192*H192</f>
        <v>0.0064999999999999997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158</v>
      </c>
      <c r="AT192" s="225" t="s">
        <v>153</v>
      </c>
      <c r="AU192" s="225" t="s">
        <v>82</v>
      </c>
      <c r="AY192" s="19" t="s">
        <v>151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80</v>
      </c>
      <c r="BK192" s="226">
        <f>ROUND(I192*H192,2)</f>
        <v>0</v>
      </c>
      <c r="BL192" s="19" t="s">
        <v>158</v>
      </c>
      <c r="BM192" s="225" t="s">
        <v>349</v>
      </c>
    </row>
    <row r="193" s="2" customFormat="1">
      <c r="A193" s="40"/>
      <c r="B193" s="41"/>
      <c r="C193" s="42"/>
      <c r="D193" s="227" t="s">
        <v>160</v>
      </c>
      <c r="E193" s="42"/>
      <c r="F193" s="228" t="s">
        <v>350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160</v>
      </c>
      <c r="AU193" s="19" t="s">
        <v>82</v>
      </c>
    </row>
    <row r="194" s="13" customFormat="1">
      <c r="A194" s="13"/>
      <c r="B194" s="232"/>
      <c r="C194" s="233"/>
      <c r="D194" s="227" t="s">
        <v>162</v>
      </c>
      <c r="E194" s="234" t="s">
        <v>19</v>
      </c>
      <c r="F194" s="235" t="s">
        <v>308</v>
      </c>
      <c r="G194" s="233"/>
      <c r="H194" s="236">
        <v>50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162</v>
      </c>
      <c r="AU194" s="242" t="s">
        <v>82</v>
      </c>
      <c r="AV194" s="13" t="s">
        <v>82</v>
      </c>
      <c r="AW194" s="13" t="s">
        <v>33</v>
      </c>
      <c r="AX194" s="13" t="s">
        <v>80</v>
      </c>
      <c r="AY194" s="242" t="s">
        <v>151</v>
      </c>
    </row>
    <row r="195" s="2" customFormat="1" ht="16.5" customHeight="1">
      <c r="A195" s="40"/>
      <c r="B195" s="41"/>
      <c r="C195" s="214" t="s">
        <v>351</v>
      </c>
      <c r="D195" s="214" t="s">
        <v>153</v>
      </c>
      <c r="E195" s="215" t="s">
        <v>352</v>
      </c>
      <c r="F195" s="216" t="s">
        <v>353</v>
      </c>
      <c r="G195" s="217" t="s">
        <v>172</v>
      </c>
      <c r="H195" s="218">
        <v>72</v>
      </c>
      <c r="I195" s="219"/>
      <c r="J195" s="220">
        <f>ROUND(I195*H195,2)</f>
        <v>0</v>
      </c>
      <c r="K195" s="216" t="s">
        <v>19</v>
      </c>
      <c r="L195" s="46"/>
      <c r="M195" s="221" t="s">
        <v>19</v>
      </c>
      <c r="N195" s="222" t="s">
        <v>43</v>
      </c>
      <c r="O195" s="86"/>
      <c r="P195" s="223">
        <f>O195*H195</f>
        <v>0</v>
      </c>
      <c r="Q195" s="223">
        <v>0.0035400000000000002</v>
      </c>
      <c r="R195" s="223">
        <f>Q195*H195</f>
        <v>0.25488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158</v>
      </c>
      <c r="AT195" s="225" t="s">
        <v>153</v>
      </c>
      <c r="AU195" s="225" t="s">
        <v>82</v>
      </c>
      <c r="AY195" s="19" t="s">
        <v>151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80</v>
      </c>
      <c r="BK195" s="226">
        <f>ROUND(I195*H195,2)</f>
        <v>0</v>
      </c>
      <c r="BL195" s="19" t="s">
        <v>158</v>
      </c>
      <c r="BM195" s="225" t="s">
        <v>354</v>
      </c>
    </row>
    <row r="196" s="2" customFormat="1">
      <c r="A196" s="40"/>
      <c r="B196" s="41"/>
      <c r="C196" s="42"/>
      <c r="D196" s="227" t="s">
        <v>160</v>
      </c>
      <c r="E196" s="42"/>
      <c r="F196" s="228" t="s">
        <v>355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160</v>
      </c>
      <c r="AU196" s="19" t="s">
        <v>82</v>
      </c>
    </row>
    <row r="197" s="13" customFormat="1">
      <c r="A197" s="13"/>
      <c r="B197" s="232"/>
      <c r="C197" s="233"/>
      <c r="D197" s="227" t="s">
        <v>162</v>
      </c>
      <c r="E197" s="234" t="s">
        <v>19</v>
      </c>
      <c r="F197" s="235" t="s">
        <v>356</v>
      </c>
      <c r="G197" s="233"/>
      <c r="H197" s="236">
        <v>48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162</v>
      </c>
      <c r="AU197" s="242" t="s">
        <v>82</v>
      </c>
      <c r="AV197" s="13" t="s">
        <v>82</v>
      </c>
      <c r="AW197" s="13" t="s">
        <v>33</v>
      </c>
      <c r="AX197" s="13" t="s">
        <v>72</v>
      </c>
      <c r="AY197" s="242" t="s">
        <v>151</v>
      </c>
    </row>
    <row r="198" s="13" customFormat="1">
      <c r="A198" s="13"/>
      <c r="B198" s="232"/>
      <c r="C198" s="233"/>
      <c r="D198" s="227" t="s">
        <v>162</v>
      </c>
      <c r="E198" s="234" t="s">
        <v>19</v>
      </c>
      <c r="F198" s="235" t="s">
        <v>357</v>
      </c>
      <c r="G198" s="233"/>
      <c r="H198" s="236">
        <v>24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162</v>
      </c>
      <c r="AU198" s="242" t="s">
        <v>82</v>
      </c>
      <c r="AV198" s="13" t="s">
        <v>82</v>
      </c>
      <c r="AW198" s="13" t="s">
        <v>33</v>
      </c>
      <c r="AX198" s="13" t="s">
        <v>72</v>
      </c>
      <c r="AY198" s="242" t="s">
        <v>151</v>
      </c>
    </row>
    <row r="199" s="14" customFormat="1">
      <c r="A199" s="14"/>
      <c r="B199" s="244"/>
      <c r="C199" s="245"/>
      <c r="D199" s="227" t="s">
        <v>162</v>
      </c>
      <c r="E199" s="246" t="s">
        <v>19</v>
      </c>
      <c r="F199" s="247" t="s">
        <v>204</v>
      </c>
      <c r="G199" s="245"/>
      <c r="H199" s="248">
        <v>72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162</v>
      </c>
      <c r="AU199" s="254" t="s">
        <v>82</v>
      </c>
      <c r="AV199" s="14" t="s">
        <v>158</v>
      </c>
      <c r="AW199" s="14" t="s">
        <v>33</v>
      </c>
      <c r="AX199" s="14" t="s">
        <v>80</v>
      </c>
      <c r="AY199" s="254" t="s">
        <v>151</v>
      </c>
    </row>
    <row r="200" s="2" customFormat="1" ht="16.5" customHeight="1">
      <c r="A200" s="40"/>
      <c r="B200" s="41"/>
      <c r="C200" s="214" t="s">
        <v>358</v>
      </c>
      <c r="D200" s="214" t="s">
        <v>153</v>
      </c>
      <c r="E200" s="215" t="s">
        <v>359</v>
      </c>
      <c r="F200" s="216" t="s">
        <v>360</v>
      </c>
      <c r="G200" s="217" t="s">
        <v>172</v>
      </c>
      <c r="H200" s="218">
        <v>17</v>
      </c>
      <c r="I200" s="219"/>
      <c r="J200" s="220">
        <f>ROUND(I200*H200,2)</f>
        <v>0</v>
      </c>
      <c r="K200" s="216" t="s">
        <v>19</v>
      </c>
      <c r="L200" s="46"/>
      <c r="M200" s="221" t="s">
        <v>19</v>
      </c>
      <c r="N200" s="222" t="s">
        <v>43</v>
      </c>
      <c r="O200" s="86"/>
      <c r="P200" s="223">
        <f>O200*H200</f>
        <v>0</v>
      </c>
      <c r="Q200" s="223">
        <v>0.0021900000000000001</v>
      </c>
      <c r="R200" s="223">
        <f>Q200*H200</f>
        <v>0.037229999999999999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158</v>
      </c>
      <c r="AT200" s="225" t="s">
        <v>153</v>
      </c>
      <c r="AU200" s="225" t="s">
        <v>82</v>
      </c>
      <c r="AY200" s="19" t="s">
        <v>151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80</v>
      </c>
      <c r="BK200" s="226">
        <f>ROUND(I200*H200,2)</f>
        <v>0</v>
      </c>
      <c r="BL200" s="19" t="s">
        <v>158</v>
      </c>
      <c r="BM200" s="225" t="s">
        <v>361</v>
      </c>
    </row>
    <row r="201" s="2" customFormat="1">
      <c r="A201" s="40"/>
      <c r="B201" s="41"/>
      <c r="C201" s="42"/>
      <c r="D201" s="227" t="s">
        <v>160</v>
      </c>
      <c r="E201" s="42"/>
      <c r="F201" s="228" t="s">
        <v>362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160</v>
      </c>
      <c r="AU201" s="19" t="s">
        <v>82</v>
      </c>
    </row>
    <row r="202" s="13" customFormat="1">
      <c r="A202" s="13"/>
      <c r="B202" s="232"/>
      <c r="C202" s="233"/>
      <c r="D202" s="227" t="s">
        <v>162</v>
      </c>
      <c r="E202" s="234" t="s">
        <v>19</v>
      </c>
      <c r="F202" s="235" t="s">
        <v>363</v>
      </c>
      <c r="G202" s="233"/>
      <c r="H202" s="236">
        <v>17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162</v>
      </c>
      <c r="AU202" s="242" t="s">
        <v>82</v>
      </c>
      <c r="AV202" s="13" t="s">
        <v>82</v>
      </c>
      <c r="AW202" s="13" t="s">
        <v>33</v>
      </c>
      <c r="AX202" s="13" t="s">
        <v>80</v>
      </c>
      <c r="AY202" s="242" t="s">
        <v>151</v>
      </c>
    </row>
    <row r="203" s="2" customFormat="1" ht="16.5" customHeight="1">
      <c r="A203" s="40"/>
      <c r="B203" s="41"/>
      <c r="C203" s="214" t="s">
        <v>364</v>
      </c>
      <c r="D203" s="214" t="s">
        <v>153</v>
      </c>
      <c r="E203" s="215" t="s">
        <v>365</v>
      </c>
      <c r="F203" s="216" t="s">
        <v>366</v>
      </c>
      <c r="G203" s="217" t="s">
        <v>156</v>
      </c>
      <c r="H203" s="218">
        <v>80</v>
      </c>
      <c r="I203" s="219"/>
      <c r="J203" s="220">
        <f>ROUND(I203*H203,2)</f>
        <v>0</v>
      </c>
      <c r="K203" s="216" t="s">
        <v>157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0.0025999999999999999</v>
      </c>
      <c r="R203" s="223">
        <f>Q203*H203</f>
        <v>0.20799999999999999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158</v>
      </c>
      <c r="AT203" s="225" t="s">
        <v>153</v>
      </c>
      <c r="AU203" s="225" t="s">
        <v>82</v>
      </c>
      <c r="AY203" s="19" t="s">
        <v>151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80</v>
      </c>
      <c r="BK203" s="226">
        <f>ROUND(I203*H203,2)</f>
        <v>0</v>
      </c>
      <c r="BL203" s="19" t="s">
        <v>158</v>
      </c>
      <c r="BM203" s="225" t="s">
        <v>367</v>
      </c>
    </row>
    <row r="204" s="2" customFormat="1">
      <c r="A204" s="40"/>
      <c r="B204" s="41"/>
      <c r="C204" s="42"/>
      <c r="D204" s="227" t="s">
        <v>160</v>
      </c>
      <c r="E204" s="42"/>
      <c r="F204" s="228" t="s">
        <v>368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160</v>
      </c>
      <c r="AU204" s="19" t="s">
        <v>82</v>
      </c>
    </row>
    <row r="205" s="2" customFormat="1">
      <c r="A205" s="40"/>
      <c r="B205" s="41"/>
      <c r="C205" s="42"/>
      <c r="D205" s="227" t="s">
        <v>175</v>
      </c>
      <c r="E205" s="42"/>
      <c r="F205" s="243" t="s">
        <v>329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175</v>
      </c>
      <c r="AU205" s="19" t="s">
        <v>82</v>
      </c>
    </row>
    <row r="206" s="13" customFormat="1">
      <c r="A206" s="13"/>
      <c r="B206" s="232"/>
      <c r="C206" s="233"/>
      <c r="D206" s="227" t="s">
        <v>162</v>
      </c>
      <c r="E206" s="234" t="s">
        <v>19</v>
      </c>
      <c r="F206" s="235" t="s">
        <v>369</v>
      </c>
      <c r="G206" s="233"/>
      <c r="H206" s="236">
        <v>80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162</v>
      </c>
      <c r="AU206" s="242" t="s">
        <v>82</v>
      </c>
      <c r="AV206" s="13" t="s">
        <v>82</v>
      </c>
      <c r="AW206" s="13" t="s">
        <v>33</v>
      </c>
      <c r="AX206" s="13" t="s">
        <v>80</v>
      </c>
      <c r="AY206" s="242" t="s">
        <v>151</v>
      </c>
    </row>
    <row r="207" s="2" customFormat="1" ht="16.5" customHeight="1">
      <c r="A207" s="40"/>
      <c r="B207" s="41"/>
      <c r="C207" s="214" t="s">
        <v>370</v>
      </c>
      <c r="D207" s="214" t="s">
        <v>153</v>
      </c>
      <c r="E207" s="215" t="s">
        <v>371</v>
      </c>
      <c r="F207" s="216" t="s">
        <v>372</v>
      </c>
      <c r="G207" s="217" t="s">
        <v>156</v>
      </c>
      <c r="H207" s="218">
        <v>115.09999999999999</v>
      </c>
      <c r="I207" s="219"/>
      <c r="J207" s="220">
        <f>ROUND(I207*H207,2)</f>
        <v>0</v>
      </c>
      <c r="K207" s="216" t="s">
        <v>19</v>
      </c>
      <c r="L207" s="46"/>
      <c r="M207" s="221" t="s">
        <v>19</v>
      </c>
      <c r="N207" s="222" t="s">
        <v>43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158</v>
      </c>
      <c r="AT207" s="225" t="s">
        <v>153</v>
      </c>
      <c r="AU207" s="225" t="s">
        <v>82</v>
      </c>
      <c r="AY207" s="19" t="s">
        <v>151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80</v>
      </c>
      <c r="BK207" s="226">
        <f>ROUND(I207*H207,2)</f>
        <v>0</v>
      </c>
      <c r="BL207" s="19" t="s">
        <v>158</v>
      </c>
      <c r="BM207" s="225" t="s">
        <v>373</v>
      </c>
    </row>
    <row r="208" s="2" customFormat="1">
      <c r="A208" s="40"/>
      <c r="B208" s="41"/>
      <c r="C208" s="42"/>
      <c r="D208" s="227" t="s">
        <v>160</v>
      </c>
      <c r="E208" s="42"/>
      <c r="F208" s="228" t="s">
        <v>372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160</v>
      </c>
      <c r="AU208" s="19" t="s">
        <v>82</v>
      </c>
    </row>
    <row r="209" s="13" customFormat="1">
      <c r="A209" s="13"/>
      <c r="B209" s="232"/>
      <c r="C209" s="233"/>
      <c r="D209" s="227" t="s">
        <v>162</v>
      </c>
      <c r="E209" s="234" t="s">
        <v>19</v>
      </c>
      <c r="F209" s="235" t="s">
        <v>374</v>
      </c>
      <c r="G209" s="233"/>
      <c r="H209" s="236">
        <v>12.5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162</v>
      </c>
      <c r="AU209" s="242" t="s">
        <v>82</v>
      </c>
      <c r="AV209" s="13" t="s">
        <v>82</v>
      </c>
      <c r="AW209" s="13" t="s">
        <v>33</v>
      </c>
      <c r="AX209" s="13" t="s">
        <v>72</v>
      </c>
      <c r="AY209" s="242" t="s">
        <v>151</v>
      </c>
    </row>
    <row r="210" s="13" customFormat="1">
      <c r="A210" s="13"/>
      <c r="B210" s="232"/>
      <c r="C210" s="233"/>
      <c r="D210" s="227" t="s">
        <v>162</v>
      </c>
      <c r="E210" s="234" t="s">
        <v>19</v>
      </c>
      <c r="F210" s="235" t="s">
        <v>375</v>
      </c>
      <c r="G210" s="233"/>
      <c r="H210" s="236">
        <v>102.59999999999999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162</v>
      </c>
      <c r="AU210" s="242" t="s">
        <v>82</v>
      </c>
      <c r="AV210" s="13" t="s">
        <v>82</v>
      </c>
      <c r="AW210" s="13" t="s">
        <v>33</v>
      </c>
      <c r="AX210" s="13" t="s">
        <v>72</v>
      </c>
      <c r="AY210" s="242" t="s">
        <v>151</v>
      </c>
    </row>
    <row r="211" s="14" customFormat="1">
      <c r="A211" s="14"/>
      <c r="B211" s="244"/>
      <c r="C211" s="245"/>
      <c r="D211" s="227" t="s">
        <v>162</v>
      </c>
      <c r="E211" s="246" t="s">
        <v>19</v>
      </c>
      <c r="F211" s="247" t="s">
        <v>204</v>
      </c>
      <c r="G211" s="245"/>
      <c r="H211" s="248">
        <v>115.09999999999999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162</v>
      </c>
      <c r="AU211" s="254" t="s">
        <v>82</v>
      </c>
      <c r="AV211" s="14" t="s">
        <v>158</v>
      </c>
      <c r="AW211" s="14" t="s">
        <v>33</v>
      </c>
      <c r="AX211" s="14" t="s">
        <v>80</v>
      </c>
      <c r="AY211" s="254" t="s">
        <v>151</v>
      </c>
    </row>
    <row r="212" s="2" customFormat="1" ht="16.5" customHeight="1">
      <c r="A212" s="40"/>
      <c r="B212" s="41"/>
      <c r="C212" s="214" t="s">
        <v>376</v>
      </c>
      <c r="D212" s="214" t="s">
        <v>153</v>
      </c>
      <c r="E212" s="215" t="s">
        <v>377</v>
      </c>
      <c r="F212" s="216" t="s">
        <v>378</v>
      </c>
      <c r="G212" s="217" t="s">
        <v>156</v>
      </c>
      <c r="H212" s="218">
        <v>115.09999999999999</v>
      </c>
      <c r="I212" s="219"/>
      <c r="J212" s="220">
        <f>ROUND(I212*H212,2)</f>
        <v>0</v>
      </c>
      <c r="K212" s="216" t="s">
        <v>19</v>
      </c>
      <c r="L212" s="46"/>
      <c r="M212" s="221" t="s">
        <v>19</v>
      </c>
      <c r="N212" s="222" t="s">
        <v>43</v>
      </c>
      <c r="O212" s="86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158</v>
      </c>
      <c r="AT212" s="225" t="s">
        <v>153</v>
      </c>
      <c r="AU212" s="225" t="s">
        <v>82</v>
      </c>
      <c r="AY212" s="19" t="s">
        <v>151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80</v>
      </c>
      <c r="BK212" s="226">
        <f>ROUND(I212*H212,2)</f>
        <v>0</v>
      </c>
      <c r="BL212" s="19" t="s">
        <v>158</v>
      </c>
      <c r="BM212" s="225" t="s">
        <v>379</v>
      </c>
    </row>
    <row r="213" s="2" customFormat="1">
      <c r="A213" s="40"/>
      <c r="B213" s="41"/>
      <c r="C213" s="42"/>
      <c r="D213" s="227" t="s">
        <v>160</v>
      </c>
      <c r="E213" s="42"/>
      <c r="F213" s="228" t="s">
        <v>378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160</v>
      </c>
      <c r="AU213" s="19" t="s">
        <v>82</v>
      </c>
    </row>
    <row r="214" s="13" customFormat="1">
      <c r="A214" s="13"/>
      <c r="B214" s="232"/>
      <c r="C214" s="233"/>
      <c r="D214" s="227" t="s">
        <v>162</v>
      </c>
      <c r="E214" s="234" t="s">
        <v>19</v>
      </c>
      <c r="F214" s="235" t="s">
        <v>374</v>
      </c>
      <c r="G214" s="233"/>
      <c r="H214" s="236">
        <v>12.5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162</v>
      </c>
      <c r="AU214" s="242" t="s">
        <v>82</v>
      </c>
      <c r="AV214" s="13" t="s">
        <v>82</v>
      </c>
      <c r="AW214" s="13" t="s">
        <v>33</v>
      </c>
      <c r="AX214" s="13" t="s">
        <v>72</v>
      </c>
      <c r="AY214" s="242" t="s">
        <v>151</v>
      </c>
    </row>
    <row r="215" s="13" customFormat="1">
      <c r="A215" s="13"/>
      <c r="B215" s="232"/>
      <c r="C215" s="233"/>
      <c r="D215" s="227" t="s">
        <v>162</v>
      </c>
      <c r="E215" s="234" t="s">
        <v>19</v>
      </c>
      <c r="F215" s="235" t="s">
        <v>375</v>
      </c>
      <c r="G215" s="233"/>
      <c r="H215" s="236">
        <v>102.59999999999999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162</v>
      </c>
      <c r="AU215" s="242" t="s">
        <v>82</v>
      </c>
      <c r="AV215" s="13" t="s">
        <v>82</v>
      </c>
      <c r="AW215" s="13" t="s">
        <v>33</v>
      </c>
      <c r="AX215" s="13" t="s">
        <v>72</v>
      </c>
      <c r="AY215" s="242" t="s">
        <v>151</v>
      </c>
    </row>
    <row r="216" s="14" customFormat="1">
      <c r="A216" s="14"/>
      <c r="B216" s="244"/>
      <c r="C216" s="245"/>
      <c r="D216" s="227" t="s">
        <v>162</v>
      </c>
      <c r="E216" s="246" t="s">
        <v>19</v>
      </c>
      <c r="F216" s="247" t="s">
        <v>204</v>
      </c>
      <c r="G216" s="245"/>
      <c r="H216" s="248">
        <v>115.09999999999999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162</v>
      </c>
      <c r="AU216" s="254" t="s">
        <v>82</v>
      </c>
      <c r="AV216" s="14" t="s">
        <v>158</v>
      </c>
      <c r="AW216" s="14" t="s">
        <v>33</v>
      </c>
      <c r="AX216" s="14" t="s">
        <v>80</v>
      </c>
      <c r="AY216" s="254" t="s">
        <v>151</v>
      </c>
    </row>
    <row r="217" s="2" customFormat="1" ht="16.5" customHeight="1">
      <c r="A217" s="40"/>
      <c r="B217" s="41"/>
      <c r="C217" s="214" t="s">
        <v>380</v>
      </c>
      <c r="D217" s="214" t="s">
        <v>153</v>
      </c>
      <c r="E217" s="215" t="s">
        <v>381</v>
      </c>
      <c r="F217" s="216" t="s">
        <v>382</v>
      </c>
      <c r="G217" s="217" t="s">
        <v>156</v>
      </c>
      <c r="H217" s="218">
        <v>109.2</v>
      </c>
      <c r="I217" s="219"/>
      <c r="J217" s="220">
        <f>ROUND(I217*H217,2)</f>
        <v>0</v>
      </c>
      <c r="K217" s="216" t="s">
        <v>157</v>
      </c>
      <c r="L217" s="46"/>
      <c r="M217" s="221" t="s">
        <v>19</v>
      </c>
      <c r="N217" s="222" t="s">
        <v>43</v>
      </c>
      <c r="O217" s="86"/>
      <c r="P217" s="223">
        <f>O217*H217</f>
        <v>0</v>
      </c>
      <c r="Q217" s="223">
        <v>0.00046999999999999999</v>
      </c>
      <c r="R217" s="223">
        <f>Q217*H217</f>
        <v>0.051324000000000002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158</v>
      </c>
      <c r="AT217" s="225" t="s">
        <v>153</v>
      </c>
      <c r="AU217" s="225" t="s">
        <v>82</v>
      </c>
      <c r="AY217" s="19" t="s">
        <v>151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80</v>
      </c>
      <c r="BK217" s="226">
        <f>ROUND(I217*H217,2)</f>
        <v>0</v>
      </c>
      <c r="BL217" s="19" t="s">
        <v>158</v>
      </c>
      <c r="BM217" s="225" t="s">
        <v>383</v>
      </c>
    </row>
    <row r="218" s="2" customFormat="1">
      <c r="A218" s="40"/>
      <c r="B218" s="41"/>
      <c r="C218" s="42"/>
      <c r="D218" s="227" t="s">
        <v>160</v>
      </c>
      <c r="E218" s="42"/>
      <c r="F218" s="228" t="s">
        <v>384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160</v>
      </c>
      <c r="AU218" s="19" t="s">
        <v>82</v>
      </c>
    </row>
    <row r="219" s="13" customFormat="1">
      <c r="A219" s="13"/>
      <c r="B219" s="232"/>
      <c r="C219" s="233"/>
      <c r="D219" s="227" t="s">
        <v>162</v>
      </c>
      <c r="E219" s="234" t="s">
        <v>19</v>
      </c>
      <c r="F219" s="235" t="s">
        <v>385</v>
      </c>
      <c r="G219" s="233"/>
      <c r="H219" s="236">
        <v>109.2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162</v>
      </c>
      <c r="AU219" s="242" t="s">
        <v>82</v>
      </c>
      <c r="AV219" s="13" t="s">
        <v>82</v>
      </c>
      <c r="AW219" s="13" t="s">
        <v>33</v>
      </c>
      <c r="AX219" s="13" t="s">
        <v>80</v>
      </c>
      <c r="AY219" s="242" t="s">
        <v>151</v>
      </c>
    </row>
    <row r="220" s="2" customFormat="1" ht="16.5" customHeight="1">
      <c r="A220" s="40"/>
      <c r="B220" s="41"/>
      <c r="C220" s="214" t="s">
        <v>386</v>
      </c>
      <c r="D220" s="214" t="s">
        <v>153</v>
      </c>
      <c r="E220" s="215" t="s">
        <v>387</v>
      </c>
      <c r="F220" s="216" t="s">
        <v>388</v>
      </c>
      <c r="G220" s="217" t="s">
        <v>156</v>
      </c>
      <c r="H220" s="218">
        <v>33.130000000000003</v>
      </c>
      <c r="I220" s="219"/>
      <c r="J220" s="220">
        <f>ROUND(I220*H220,2)</f>
        <v>0</v>
      </c>
      <c r="K220" s="216" t="s">
        <v>157</v>
      </c>
      <c r="L220" s="46"/>
      <c r="M220" s="221" t="s">
        <v>19</v>
      </c>
      <c r="N220" s="222" t="s">
        <v>43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0.01</v>
      </c>
      <c r="T220" s="224">
        <f>S220*H220</f>
        <v>0.33130000000000004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158</v>
      </c>
      <c r="AT220" s="225" t="s">
        <v>153</v>
      </c>
      <c r="AU220" s="225" t="s">
        <v>82</v>
      </c>
      <c r="AY220" s="19" t="s">
        <v>151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80</v>
      </c>
      <c r="BK220" s="226">
        <f>ROUND(I220*H220,2)</f>
        <v>0</v>
      </c>
      <c r="BL220" s="19" t="s">
        <v>158</v>
      </c>
      <c r="BM220" s="225" t="s">
        <v>389</v>
      </c>
    </row>
    <row r="221" s="2" customFormat="1">
      <c r="A221" s="40"/>
      <c r="B221" s="41"/>
      <c r="C221" s="42"/>
      <c r="D221" s="227" t="s">
        <v>160</v>
      </c>
      <c r="E221" s="42"/>
      <c r="F221" s="228" t="s">
        <v>390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160</v>
      </c>
      <c r="AU221" s="19" t="s">
        <v>82</v>
      </c>
    </row>
    <row r="222" s="13" customFormat="1">
      <c r="A222" s="13"/>
      <c r="B222" s="232"/>
      <c r="C222" s="233"/>
      <c r="D222" s="227" t="s">
        <v>162</v>
      </c>
      <c r="E222" s="234" t="s">
        <v>19</v>
      </c>
      <c r="F222" s="235" t="s">
        <v>391</v>
      </c>
      <c r="G222" s="233"/>
      <c r="H222" s="236">
        <v>20.16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162</v>
      </c>
      <c r="AU222" s="242" t="s">
        <v>82</v>
      </c>
      <c r="AV222" s="13" t="s">
        <v>82</v>
      </c>
      <c r="AW222" s="13" t="s">
        <v>33</v>
      </c>
      <c r="AX222" s="13" t="s">
        <v>72</v>
      </c>
      <c r="AY222" s="242" t="s">
        <v>151</v>
      </c>
    </row>
    <row r="223" s="13" customFormat="1">
      <c r="A223" s="13"/>
      <c r="B223" s="232"/>
      <c r="C223" s="233"/>
      <c r="D223" s="227" t="s">
        <v>162</v>
      </c>
      <c r="E223" s="234" t="s">
        <v>19</v>
      </c>
      <c r="F223" s="235" t="s">
        <v>392</v>
      </c>
      <c r="G223" s="233"/>
      <c r="H223" s="236">
        <v>10.08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162</v>
      </c>
      <c r="AU223" s="242" t="s">
        <v>82</v>
      </c>
      <c r="AV223" s="13" t="s">
        <v>82</v>
      </c>
      <c r="AW223" s="13" t="s">
        <v>33</v>
      </c>
      <c r="AX223" s="13" t="s">
        <v>72</v>
      </c>
      <c r="AY223" s="242" t="s">
        <v>151</v>
      </c>
    </row>
    <row r="224" s="15" customFormat="1">
      <c r="A224" s="15"/>
      <c r="B224" s="255"/>
      <c r="C224" s="256"/>
      <c r="D224" s="227" t="s">
        <v>162</v>
      </c>
      <c r="E224" s="257" t="s">
        <v>19</v>
      </c>
      <c r="F224" s="258" t="s">
        <v>393</v>
      </c>
      <c r="G224" s="256"/>
      <c r="H224" s="259">
        <v>30.240000000000002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5" t="s">
        <v>162</v>
      </c>
      <c r="AU224" s="265" t="s">
        <v>82</v>
      </c>
      <c r="AV224" s="15" t="s">
        <v>169</v>
      </c>
      <c r="AW224" s="15" t="s">
        <v>33</v>
      </c>
      <c r="AX224" s="15" t="s">
        <v>72</v>
      </c>
      <c r="AY224" s="265" t="s">
        <v>151</v>
      </c>
    </row>
    <row r="225" s="13" customFormat="1">
      <c r="A225" s="13"/>
      <c r="B225" s="232"/>
      <c r="C225" s="233"/>
      <c r="D225" s="227" t="s">
        <v>162</v>
      </c>
      <c r="E225" s="234" t="s">
        <v>19</v>
      </c>
      <c r="F225" s="235" t="s">
        <v>394</v>
      </c>
      <c r="G225" s="233"/>
      <c r="H225" s="236">
        <v>2.8900000000000001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162</v>
      </c>
      <c r="AU225" s="242" t="s">
        <v>82</v>
      </c>
      <c r="AV225" s="13" t="s">
        <v>82</v>
      </c>
      <c r="AW225" s="13" t="s">
        <v>33</v>
      </c>
      <c r="AX225" s="13" t="s">
        <v>72</v>
      </c>
      <c r="AY225" s="242" t="s">
        <v>151</v>
      </c>
    </row>
    <row r="226" s="15" customFormat="1">
      <c r="A226" s="15"/>
      <c r="B226" s="255"/>
      <c r="C226" s="256"/>
      <c r="D226" s="227" t="s">
        <v>162</v>
      </c>
      <c r="E226" s="257" t="s">
        <v>19</v>
      </c>
      <c r="F226" s="258" t="s">
        <v>393</v>
      </c>
      <c r="G226" s="256"/>
      <c r="H226" s="259">
        <v>2.8900000000000001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5" t="s">
        <v>162</v>
      </c>
      <c r="AU226" s="265" t="s">
        <v>82</v>
      </c>
      <c r="AV226" s="15" t="s">
        <v>169</v>
      </c>
      <c r="AW226" s="15" t="s">
        <v>33</v>
      </c>
      <c r="AX226" s="15" t="s">
        <v>72</v>
      </c>
      <c r="AY226" s="265" t="s">
        <v>151</v>
      </c>
    </row>
    <row r="227" s="14" customFormat="1">
      <c r="A227" s="14"/>
      <c r="B227" s="244"/>
      <c r="C227" s="245"/>
      <c r="D227" s="227" t="s">
        <v>162</v>
      </c>
      <c r="E227" s="246" t="s">
        <v>19</v>
      </c>
      <c r="F227" s="247" t="s">
        <v>204</v>
      </c>
      <c r="G227" s="245"/>
      <c r="H227" s="248">
        <v>33.130000000000003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162</v>
      </c>
      <c r="AU227" s="254" t="s">
        <v>82</v>
      </c>
      <c r="AV227" s="14" t="s">
        <v>158</v>
      </c>
      <c r="AW227" s="14" t="s">
        <v>33</v>
      </c>
      <c r="AX227" s="14" t="s">
        <v>80</v>
      </c>
      <c r="AY227" s="254" t="s">
        <v>151</v>
      </c>
    </row>
    <row r="228" s="2" customFormat="1" ht="16.5" customHeight="1">
      <c r="A228" s="40"/>
      <c r="B228" s="41"/>
      <c r="C228" s="214" t="s">
        <v>395</v>
      </c>
      <c r="D228" s="214" t="s">
        <v>153</v>
      </c>
      <c r="E228" s="215" t="s">
        <v>396</v>
      </c>
      <c r="F228" s="216" t="s">
        <v>397</v>
      </c>
      <c r="G228" s="217" t="s">
        <v>156</v>
      </c>
      <c r="H228" s="218">
        <v>0</v>
      </c>
      <c r="I228" s="219"/>
      <c r="J228" s="220">
        <f>ROUND(I228*H228,2)</f>
        <v>0</v>
      </c>
      <c r="K228" s="216" t="s">
        <v>157</v>
      </c>
      <c r="L228" s="46"/>
      <c r="M228" s="221" t="s">
        <v>19</v>
      </c>
      <c r="N228" s="222" t="s">
        <v>43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158</v>
      </c>
      <c r="AT228" s="225" t="s">
        <v>153</v>
      </c>
      <c r="AU228" s="225" t="s">
        <v>82</v>
      </c>
      <c r="AY228" s="19" t="s">
        <v>151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80</v>
      </c>
      <c r="BK228" s="226">
        <f>ROUND(I228*H228,2)</f>
        <v>0</v>
      </c>
      <c r="BL228" s="19" t="s">
        <v>158</v>
      </c>
      <c r="BM228" s="225" t="s">
        <v>398</v>
      </c>
    </row>
    <row r="229" s="2" customFormat="1">
      <c r="A229" s="40"/>
      <c r="B229" s="41"/>
      <c r="C229" s="42"/>
      <c r="D229" s="227" t="s">
        <v>160</v>
      </c>
      <c r="E229" s="42"/>
      <c r="F229" s="228" t="s">
        <v>399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160</v>
      </c>
      <c r="AU229" s="19" t="s">
        <v>82</v>
      </c>
    </row>
    <row r="230" s="12" customFormat="1" ht="22.8" customHeight="1">
      <c r="A230" s="12"/>
      <c r="B230" s="198"/>
      <c r="C230" s="199"/>
      <c r="D230" s="200" t="s">
        <v>71</v>
      </c>
      <c r="E230" s="212" t="s">
        <v>400</v>
      </c>
      <c r="F230" s="212" t="s">
        <v>401</v>
      </c>
      <c r="G230" s="199"/>
      <c r="H230" s="199"/>
      <c r="I230" s="202"/>
      <c r="J230" s="213">
        <f>BK230</f>
        <v>0</v>
      </c>
      <c r="K230" s="199"/>
      <c r="L230" s="204"/>
      <c r="M230" s="205"/>
      <c r="N230" s="206"/>
      <c r="O230" s="206"/>
      <c r="P230" s="207">
        <f>SUM(P231:P240)</f>
        <v>0</v>
      </c>
      <c r="Q230" s="206"/>
      <c r="R230" s="207">
        <f>SUM(R231:R240)</f>
        <v>0</v>
      </c>
      <c r="S230" s="206"/>
      <c r="T230" s="208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9" t="s">
        <v>80</v>
      </c>
      <c r="AT230" s="210" t="s">
        <v>71</v>
      </c>
      <c r="AU230" s="210" t="s">
        <v>80</v>
      </c>
      <c r="AY230" s="209" t="s">
        <v>151</v>
      </c>
      <c r="BK230" s="211">
        <f>SUM(BK231:BK240)</f>
        <v>0</v>
      </c>
    </row>
    <row r="231" s="2" customFormat="1" ht="21.75" customHeight="1">
      <c r="A231" s="40"/>
      <c r="B231" s="41"/>
      <c r="C231" s="214" t="s">
        <v>402</v>
      </c>
      <c r="D231" s="214" t="s">
        <v>153</v>
      </c>
      <c r="E231" s="215" t="s">
        <v>403</v>
      </c>
      <c r="F231" s="216" t="s">
        <v>404</v>
      </c>
      <c r="G231" s="217" t="s">
        <v>405</v>
      </c>
      <c r="H231" s="218">
        <v>0.033000000000000002</v>
      </c>
      <c r="I231" s="219"/>
      <c r="J231" s="220">
        <f>ROUND(I231*H231,2)</f>
        <v>0</v>
      </c>
      <c r="K231" s="216" t="s">
        <v>157</v>
      </c>
      <c r="L231" s="46"/>
      <c r="M231" s="221" t="s">
        <v>19</v>
      </c>
      <c r="N231" s="222" t="s">
        <v>43</v>
      </c>
      <c r="O231" s="86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158</v>
      </c>
      <c r="AT231" s="225" t="s">
        <v>153</v>
      </c>
      <c r="AU231" s="225" t="s">
        <v>82</v>
      </c>
      <c r="AY231" s="19" t="s">
        <v>151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80</v>
      </c>
      <c r="BK231" s="226">
        <f>ROUND(I231*H231,2)</f>
        <v>0</v>
      </c>
      <c r="BL231" s="19" t="s">
        <v>158</v>
      </c>
      <c r="BM231" s="225" t="s">
        <v>406</v>
      </c>
    </row>
    <row r="232" s="2" customFormat="1">
      <c r="A232" s="40"/>
      <c r="B232" s="41"/>
      <c r="C232" s="42"/>
      <c r="D232" s="227" t="s">
        <v>160</v>
      </c>
      <c r="E232" s="42"/>
      <c r="F232" s="228" t="s">
        <v>407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160</v>
      </c>
      <c r="AU232" s="19" t="s">
        <v>82</v>
      </c>
    </row>
    <row r="233" s="13" customFormat="1">
      <c r="A233" s="13"/>
      <c r="B233" s="232"/>
      <c r="C233" s="233"/>
      <c r="D233" s="227" t="s">
        <v>162</v>
      </c>
      <c r="E233" s="234" t="s">
        <v>19</v>
      </c>
      <c r="F233" s="235" t="s">
        <v>408</v>
      </c>
      <c r="G233" s="233"/>
      <c r="H233" s="236">
        <v>0.033000000000000002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162</v>
      </c>
      <c r="AU233" s="242" t="s">
        <v>82</v>
      </c>
      <c r="AV233" s="13" t="s">
        <v>82</v>
      </c>
      <c r="AW233" s="13" t="s">
        <v>33</v>
      </c>
      <c r="AX233" s="13" t="s">
        <v>80</v>
      </c>
      <c r="AY233" s="242" t="s">
        <v>151</v>
      </c>
    </row>
    <row r="234" s="2" customFormat="1" ht="16.5" customHeight="1">
      <c r="A234" s="40"/>
      <c r="B234" s="41"/>
      <c r="C234" s="214" t="s">
        <v>409</v>
      </c>
      <c r="D234" s="214" t="s">
        <v>153</v>
      </c>
      <c r="E234" s="215" t="s">
        <v>410</v>
      </c>
      <c r="F234" s="216" t="s">
        <v>411</v>
      </c>
      <c r="G234" s="217" t="s">
        <v>405</v>
      </c>
      <c r="H234" s="218">
        <v>4.8550000000000004</v>
      </c>
      <c r="I234" s="219"/>
      <c r="J234" s="220">
        <f>ROUND(I234*H234,2)</f>
        <v>0</v>
      </c>
      <c r="K234" s="216" t="s">
        <v>157</v>
      </c>
      <c r="L234" s="46"/>
      <c r="M234" s="221" t="s">
        <v>19</v>
      </c>
      <c r="N234" s="222" t="s">
        <v>43</v>
      </c>
      <c r="O234" s="86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5" t="s">
        <v>158</v>
      </c>
      <c r="AT234" s="225" t="s">
        <v>153</v>
      </c>
      <c r="AU234" s="225" t="s">
        <v>82</v>
      </c>
      <c r="AY234" s="19" t="s">
        <v>151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9" t="s">
        <v>80</v>
      </c>
      <c r="BK234" s="226">
        <f>ROUND(I234*H234,2)</f>
        <v>0</v>
      </c>
      <c r="BL234" s="19" t="s">
        <v>158</v>
      </c>
      <c r="BM234" s="225" t="s">
        <v>412</v>
      </c>
    </row>
    <row r="235" s="2" customFormat="1">
      <c r="A235" s="40"/>
      <c r="B235" s="41"/>
      <c r="C235" s="42"/>
      <c r="D235" s="227" t="s">
        <v>160</v>
      </c>
      <c r="E235" s="42"/>
      <c r="F235" s="228" t="s">
        <v>413</v>
      </c>
      <c r="G235" s="42"/>
      <c r="H235" s="42"/>
      <c r="I235" s="229"/>
      <c r="J235" s="42"/>
      <c r="K235" s="42"/>
      <c r="L235" s="46"/>
      <c r="M235" s="230"/>
      <c r="N235" s="231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160</v>
      </c>
      <c r="AU235" s="19" t="s">
        <v>82</v>
      </c>
    </row>
    <row r="236" s="2" customFormat="1" ht="16.5" customHeight="1">
      <c r="A236" s="40"/>
      <c r="B236" s="41"/>
      <c r="C236" s="214" t="s">
        <v>414</v>
      </c>
      <c r="D236" s="214" t="s">
        <v>153</v>
      </c>
      <c r="E236" s="215" t="s">
        <v>415</v>
      </c>
      <c r="F236" s="216" t="s">
        <v>416</v>
      </c>
      <c r="G236" s="217" t="s">
        <v>405</v>
      </c>
      <c r="H236" s="218">
        <v>43.695</v>
      </c>
      <c r="I236" s="219"/>
      <c r="J236" s="220">
        <f>ROUND(I236*H236,2)</f>
        <v>0</v>
      </c>
      <c r="K236" s="216" t="s">
        <v>157</v>
      </c>
      <c r="L236" s="46"/>
      <c r="M236" s="221" t="s">
        <v>19</v>
      </c>
      <c r="N236" s="222" t="s">
        <v>43</v>
      </c>
      <c r="O236" s="86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5" t="s">
        <v>158</v>
      </c>
      <c r="AT236" s="225" t="s">
        <v>153</v>
      </c>
      <c r="AU236" s="225" t="s">
        <v>82</v>
      </c>
      <c r="AY236" s="19" t="s">
        <v>151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9" t="s">
        <v>80</v>
      </c>
      <c r="BK236" s="226">
        <f>ROUND(I236*H236,2)</f>
        <v>0</v>
      </c>
      <c r="BL236" s="19" t="s">
        <v>158</v>
      </c>
      <c r="BM236" s="225" t="s">
        <v>417</v>
      </c>
    </row>
    <row r="237" s="2" customFormat="1">
      <c r="A237" s="40"/>
      <c r="B237" s="41"/>
      <c r="C237" s="42"/>
      <c r="D237" s="227" t="s">
        <v>160</v>
      </c>
      <c r="E237" s="42"/>
      <c r="F237" s="228" t="s">
        <v>418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160</v>
      </c>
      <c r="AU237" s="19" t="s">
        <v>82</v>
      </c>
    </row>
    <row r="238" s="13" customFormat="1">
      <c r="A238" s="13"/>
      <c r="B238" s="232"/>
      <c r="C238" s="233"/>
      <c r="D238" s="227" t="s">
        <v>162</v>
      </c>
      <c r="E238" s="233"/>
      <c r="F238" s="235" t="s">
        <v>419</v>
      </c>
      <c r="G238" s="233"/>
      <c r="H238" s="236">
        <v>43.695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162</v>
      </c>
      <c r="AU238" s="242" t="s">
        <v>82</v>
      </c>
      <c r="AV238" s="13" t="s">
        <v>82</v>
      </c>
      <c r="AW238" s="13" t="s">
        <v>4</v>
      </c>
      <c r="AX238" s="13" t="s">
        <v>80</v>
      </c>
      <c r="AY238" s="242" t="s">
        <v>151</v>
      </c>
    </row>
    <row r="239" s="2" customFormat="1" ht="21.75" customHeight="1">
      <c r="A239" s="40"/>
      <c r="B239" s="41"/>
      <c r="C239" s="214" t="s">
        <v>420</v>
      </c>
      <c r="D239" s="214" t="s">
        <v>153</v>
      </c>
      <c r="E239" s="215" t="s">
        <v>421</v>
      </c>
      <c r="F239" s="216" t="s">
        <v>422</v>
      </c>
      <c r="G239" s="217" t="s">
        <v>405</v>
      </c>
      <c r="H239" s="218">
        <v>4.524</v>
      </c>
      <c r="I239" s="219"/>
      <c r="J239" s="220">
        <f>ROUND(I239*H239,2)</f>
        <v>0</v>
      </c>
      <c r="K239" s="216" t="s">
        <v>157</v>
      </c>
      <c r="L239" s="46"/>
      <c r="M239" s="221" t="s">
        <v>19</v>
      </c>
      <c r="N239" s="222" t="s">
        <v>43</v>
      </c>
      <c r="O239" s="86"/>
      <c r="P239" s="223">
        <f>O239*H239</f>
        <v>0</v>
      </c>
      <c r="Q239" s="223">
        <v>0</v>
      </c>
      <c r="R239" s="223">
        <f>Q239*H239</f>
        <v>0</v>
      </c>
      <c r="S239" s="223">
        <v>0</v>
      </c>
      <c r="T239" s="22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5" t="s">
        <v>158</v>
      </c>
      <c r="AT239" s="225" t="s">
        <v>153</v>
      </c>
      <c r="AU239" s="225" t="s">
        <v>82</v>
      </c>
      <c r="AY239" s="19" t="s">
        <v>151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9" t="s">
        <v>80</v>
      </c>
      <c r="BK239" s="226">
        <f>ROUND(I239*H239,2)</f>
        <v>0</v>
      </c>
      <c r="BL239" s="19" t="s">
        <v>158</v>
      </c>
      <c r="BM239" s="225" t="s">
        <v>423</v>
      </c>
    </row>
    <row r="240" s="2" customFormat="1">
      <c r="A240" s="40"/>
      <c r="B240" s="41"/>
      <c r="C240" s="42"/>
      <c r="D240" s="227" t="s">
        <v>160</v>
      </c>
      <c r="E240" s="42"/>
      <c r="F240" s="228" t="s">
        <v>424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160</v>
      </c>
      <c r="AU240" s="19" t="s">
        <v>82</v>
      </c>
    </row>
    <row r="241" s="12" customFormat="1" ht="25.92" customHeight="1">
      <c r="A241" s="12"/>
      <c r="B241" s="198"/>
      <c r="C241" s="199"/>
      <c r="D241" s="200" t="s">
        <v>71</v>
      </c>
      <c r="E241" s="201" t="s">
        <v>425</v>
      </c>
      <c r="F241" s="201" t="s">
        <v>426</v>
      </c>
      <c r="G241" s="199"/>
      <c r="H241" s="199"/>
      <c r="I241" s="202"/>
      <c r="J241" s="203">
        <f>BK241</f>
        <v>0</v>
      </c>
      <c r="K241" s="199"/>
      <c r="L241" s="204"/>
      <c r="M241" s="205"/>
      <c r="N241" s="206"/>
      <c r="O241" s="206"/>
      <c r="P241" s="207">
        <f>P242</f>
        <v>0</v>
      </c>
      <c r="Q241" s="206"/>
      <c r="R241" s="207">
        <f>R242</f>
        <v>0</v>
      </c>
      <c r="S241" s="206"/>
      <c r="T241" s="208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9" t="s">
        <v>181</v>
      </c>
      <c r="AT241" s="210" t="s">
        <v>71</v>
      </c>
      <c r="AU241" s="210" t="s">
        <v>72</v>
      </c>
      <c r="AY241" s="209" t="s">
        <v>151</v>
      </c>
      <c r="BK241" s="211">
        <f>BK242</f>
        <v>0</v>
      </c>
    </row>
    <row r="242" s="12" customFormat="1" ht="22.8" customHeight="1">
      <c r="A242" s="12"/>
      <c r="B242" s="198"/>
      <c r="C242" s="199"/>
      <c r="D242" s="200" t="s">
        <v>71</v>
      </c>
      <c r="E242" s="212" t="s">
        <v>427</v>
      </c>
      <c r="F242" s="212" t="s">
        <v>428</v>
      </c>
      <c r="G242" s="199"/>
      <c r="H242" s="199"/>
      <c r="I242" s="202"/>
      <c r="J242" s="213">
        <f>BK242</f>
        <v>0</v>
      </c>
      <c r="K242" s="199"/>
      <c r="L242" s="204"/>
      <c r="M242" s="205"/>
      <c r="N242" s="206"/>
      <c r="O242" s="206"/>
      <c r="P242" s="207">
        <f>SUM(P243:P245)</f>
        <v>0</v>
      </c>
      <c r="Q242" s="206"/>
      <c r="R242" s="207">
        <f>SUM(R243:R245)</f>
        <v>0</v>
      </c>
      <c r="S242" s="206"/>
      <c r="T242" s="208">
        <f>SUM(T243:T245)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9" t="s">
        <v>181</v>
      </c>
      <c r="AT242" s="210" t="s">
        <v>71</v>
      </c>
      <c r="AU242" s="210" t="s">
        <v>80</v>
      </c>
      <c r="AY242" s="209" t="s">
        <v>151</v>
      </c>
      <c r="BK242" s="211">
        <f>SUM(BK243:BK245)</f>
        <v>0</v>
      </c>
    </row>
    <row r="243" s="2" customFormat="1" ht="16.5" customHeight="1">
      <c r="A243" s="40"/>
      <c r="B243" s="41"/>
      <c r="C243" s="214" t="s">
        <v>429</v>
      </c>
      <c r="D243" s="214" t="s">
        <v>153</v>
      </c>
      <c r="E243" s="215" t="s">
        <v>430</v>
      </c>
      <c r="F243" s="216" t="s">
        <v>431</v>
      </c>
      <c r="G243" s="217" t="s">
        <v>432</v>
      </c>
      <c r="H243" s="218">
        <v>1</v>
      </c>
      <c r="I243" s="219"/>
      <c r="J243" s="220">
        <f>ROUND(I243*H243,2)</f>
        <v>0</v>
      </c>
      <c r="K243" s="216" t="s">
        <v>157</v>
      </c>
      <c r="L243" s="46"/>
      <c r="M243" s="221" t="s">
        <v>19</v>
      </c>
      <c r="N243" s="222" t="s">
        <v>43</v>
      </c>
      <c r="O243" s="86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433</v>
      </c>
      <c r="AT243" s="225" t="s">
        <v>153</v>
      </c>
      <c r="AU243" s="225" t="s">
        <v>82</v>
      </c>
      <c r="AY243" s="19" t="s">
        <v>151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80</v>
      </c>
      <c r="BK243" s="226">
        <f>ROUND(I243*H243,2)</f>
        <v>0</v>
      </c>
      <c r="BL243" s="19" t="s">
        <v>433</v>
      </c>
      <c r="BM243" s="225" t="s">
        <v>434</v>
      </c>
    </row>
    <row r="244" s="2" customFormat="1">
      <c r="A244" s="40"/>
      <c r="B244" s="41"/>
      <c r="C244" s="42"/>
      <c r="D244" s="227" t="s">
        <v>160</v>
      </c>
      <c r="E244" s="42"/>
      <c r="F244" s="228" t="s">
        <v>435</v>
      </c>
      <c r="G244" s="42"/>
      <c r="H244" s="42"/>
      <c r="I244" s="229"/>
      <c r="J244" s="42"/>
      <c r="K244" s="42"/>
      <c r="L244" s="46"/>
      <c r="M244" s="230"/>
      <c r="N244" s="231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160</v>
      </c>
      <c r="AU244" s="19" t="s">
        <v>82</v>
      </c>
    </row>
    <row r="245" s="2" customFormat="1">
      <c r="A245" s="40"/>
      <c r="B245" s="41"/>
      <c r="C245" s="42"/>
      <c r="D245" s="227" t="s">
        <v>175</v>
      </c>
      <c r="E245" s="42"/>
      <c r="F245" s="243" t="s">
        <v>436</v>
      </c>
      <c r="G245" s="42"/>
      <c r="H245" s="42"/>
      <c r="I245" s="229"/>
      <c r="J245" s="42"/>
      <c r="K245" s="42"/>
      <c r="L245" s="46"/>
      <c r="M245" s="266"/>
      <c r="N245" s="267"/>
      <c r="O245" s="268"/>
      <c r="P245" s="268"/>
      <c r="Q245" s="268"/>
      <c r="R245" s="268"/>
      <c r="S245" s="268"/>
      <c r="T245" s="269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175</v>
      </c>
      <c r="AU245" s="19" t="s">
        <v>82</v>
      </c>
    </row>
    <row r="246" s="2" customFormat="1" ht="6.96" customHeight="1">
      <c r="A246" s="40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46"/>
      <c r="M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</row>
  </sheetData>
  <sheetProtection sheet="1" autoFilter="0" formatColumns="0" formatRows="0" objects="1" scenarios="1" spinCount="100000" saltValue="wb7RKJiK9utvuOPldG49Aevv2xjxZJ3JJr7se/Nx33IphhJ/BeUkuvaE4PnP3FANokPsQrMFe3A5Jm3/v5s8vQ==" hashValue="uDRyPT8cm47OzMjzQm7h9hvm16p7rc0QNl01Kh8pkubMNX1IlGWZOerrhgajjxYW6ZbY0/zAbRZdA1rukJVnRQ==" algorithmName="SHA-512" password="CC35"/>
  <autoFilter ref="C85:K24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437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439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440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ROUND(J94,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ROUND((SUM(BE94:BE282)),  2)</f>
        <v>0</v>
      </c>
      <c r="G35" s="40"/>
      <c r="H35" s="40"/>
      <c r="I35" s="159">
        <v>0.20999999999999999</v>
      </c>
      <c r="J35" s="158">
        <f>ROUND(((SUM(BE94:BE282))*I35),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ROUND((SUM(BF94:BF282)),  2)</f>
        <v>0</v>
      </c>
      <c r="G36" s="40"/>
      <c r="H36" s="40"/>
      <c r="I36" s="159">
        <v>0.14999999999999999</v>
      </c>
      <c r="J36" s="158">
        <f>ROUND(((SUM(BF94:BF282))*I36),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ROUND((SUM(BG94:BG282)),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ROUND((SUM(BH94:BH282)),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ROUND((SUM(BI94:BI282)),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437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461 - Ocharana kabelů CETIN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132</v>
      </c>
      <c r="E66" s="184"/>
      <c r="F66" s="184"/>
      <c r="G66" s="184"/>
      <c r="H66" s="184"/>
      <c r="I66" s="184"/>
      <c r="J66" s="185">
        <f>J100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6"/>
      <c r="C67" s="177"/>
      <c r="D67" s="178" t="s">
        <v>441</v>
      </c>
      <c r="E67" s="179"/>
      <c r="F67" s="179"/>
      <c r="G67" s="179"/>
      <c r="H67" s="179"/>
      <c r="I67" s="179"/>
      <c r="J67" s="180">
        <f>J107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2"/>
      <c r="C68" s="127"/>
      <c r="D68" s="183" t="s">
        <v>442</v>
      </c>
      <c r="E68" s="184"/>
      <c r="F68" s="184"/>
      <c r="G68" s="184"/>
      <c r="H68" s="184"/>
      <c r="I68" s="184"/>
      <c r="J68" s="185">
        <f>J108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443</v>
      </c>
      <c r="E69" s="184"/>
      <c r="F69" s="184"/>
      <c r="G69" s="184"/>
      <c r="H69" s="184"/>
      <c r="I69" s="184"/>
      <c r="J69" s="185">
        <f>J210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6"/>
      <c r="C70" s="177"/>
      <c r="D70" s="178" t="s">
        <v>134</v>
      </c>
      <c r="E70" s="179"/>
      <c r="F70" s="179"/>
      <c r="G70" s="179"/>
      <c r="H70" s="179"/>
      <c r="I70" s="179"/>
      <c r="J70" s="180">
        <f>J270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2"/>
      <c r="C71" s="127"/>
      <c r="D71" s="183" t="s">
        <v>135</v>
      </c>
      <c r="E71" s="184"/>
      <c r="F71" s="184"/>
      <c r="G71" s="184"/>
      <c r="H71" s="184"/>
      <c r="I71" s="184"/>
      <c r="J71" s="185">
        <f>J271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27"/>
      <c r="D72" s="183" t="s">
        <v>444</v>
      </c>
      <c r="E72" s="184"/>
      <c r="F72" s="184"/>
      <c r="G72" s="184"/>
      <c r="H72" s="184"/>
      <c r="I72" s="184"/>
      <c r="J72" s="185">
        <f>J278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136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171" t="str">
        <f>E7</f>
        <v>Most, náměstí Řeporyje D 012, č.akce 1061, Praha 13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122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6.5" customHeight="1">
      <c r="A84" s="40"/>
      <c r="B84" s="41"/>
      <c r="C84" s="42"/>
      <c r="D84" s="42"/>
      <c r="E84" s="171" t="s">
        <v>437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438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1" t="str">
        <f>E11</f>
        <v>SO 461 - Ocharana kabelů CETIN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F14</f>
        <v>Praha 13 - Řeporyje</v>
      </c>
      <c r="G88" s="42"/>
      <c r="H88" s="42"/>
      <c r="I88" s="34" t="s">
        <v>23</v>
      </c>
      <c r="J88" s="74" t="str">
        <f>IF(J14="","",J14)</f>
        <v>18. 2. 2021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TSK hl.m. Prahy</v>
      </c>
      <c r="G90" s="42"/>
      <c r="H90" s="42"/>
      <c r="I90" s="34" t="s">
        <v>31</v>
      </c>
      <c r="J90" s="38" t="str">
        <f>E23</f>
        <v>Pontex, spol. s r.o.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34</v>
      </c>
      <c r="J91" s="38" t="str">
        <f>E26</f>
        <v>ing. Pokorná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7"/>
      <c r="B93" s="188"/>
      <c r="C93" s="189" t="s">
        <v>137</v>
      </c>
      <c r="D93" s="190" t="s">
        <v>57</v>
      </c>
      <c r="E93" s="190" t="s">
        <v>53</v>
      </c>
      <c r="F93" s="190" t="s">
        <v>54</v>
      </c>
      <c r="G93" s="190" t="s">
        <v>138</v>
      </c>
      <c r="H93" s="190" t="s">
        <v>139</v>
      </c>
      <c r="I93" s="190" t="s">
        <v>140</v>
      </c>
      <c r="J93" s="190" t="s">
        <v>127</v>
      </c>
      <c r="K93" s="191" t="s">
        <v>141</v>
      </c>
      <c r="L93" s="192"/>
      <c r="M93" s="94" t="s">
        <v>19</v>
      </c>
      <c r="N93" s="95" t="s">
        <v>42</v>
      </c>
      <c r="O93" s="95" t="s">
        <v>142</v>
      </c>
      <c r="P93" s="95" t="s">
        <v>143</v>
      </c>
      <c r="Q93" s="95" t="s">
        <v>144</v>
      </c>
      <c r="R93" s="95" t="s">
        <v>145</v>
      </c>
      <c r="S93" s="95" t="s">
        <v>146</v>
      </c>
      <c r="T93" s="96" t="s">
        <v>147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="2" customFormat="1" ht="22.8" customHeight="1">
      <c r="A94" s="40"/>
      <c r="B94" s="41"/>
      <c r="C94" s="101" t="s">
        <v>148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P95+P107+P270</f>
        <v>0</v>
      </c>
      <c r="Q94" s="98"/>
      <c r="R94" s="195">
        <f>R95+R107+R270</f>
        <v>23.702739999999999</v>
      </c>
      <c r="S94" s="98"/>
      <c r="T94" s="196">
        <f>T95+T107+T270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128</v>
      </c>
      <c r="BK94" s="197">
        <f>BK95+BK107+BK270</f>
        <v>0</v>
      </c>
    </row>
    <row r="95" s="12" customFormat="1" ht="25.92" customHeight="1">
      <c r="A95" s="12"/>
      <c r="B95" s="198"/>
      <c r="C95" s="199"/>
      <c r="D95" s="200" t="s">
        <v>71</v>
      </c>
      <c r="E95" s="201" t="s">
        <v>149</v>
      </c>
      <c r="F95" s="201" t="s">
        <v>150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P96+P100</f>
        <v>0</v>
      </c>
      <c r="Q95" s="206"/>
      <c r="R95" s="207">
        <f>R96+R100</f>
        <v>0.011200000000000002</v>
      </c>
      <c r="S95" s="206"/>
      <c r="T95" s="208">
        <f>T96+T100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72</v>
      </c>
      <c r="AY95" s="209" t="s">
        <v>151</v>
      </c>
      <c r="BK95" s="211">
        <f>BK96+BK100</f>
        <v>0</v>
      </c>
    </row>
    <row r="96" s="12" customFormat="1" ht="22.8" customHeight="1">
      <c r="A96" s="12"/>
      <c r="B96" s="198"/>
      <c r="C96" s="199"/>
      <c r="D96" s="200" t="s">
        <v>71</v>
      </c>
      <c r="E96" s="212" t="s">
        <v>80</v>
      </c>
      <c r="F96" s="212" t="s">
        <v>152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SUM(P97:P99)</f>
        <v>0</v>
      </c>
      <c r="Q96" s="206"/>
      <c r="R96" s="207">
        <f>SUM(R97:R99)</f>
        <v>0</v>
      </c>
      <c r="S96" s="206"/>
      <c r="T96" s="208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80</v>
      </c>
      <c r="AY96" s="209" t="s">
        <v>151</v>
      </c>
      <c r="BK96" s="211">
        <f>SUM(BK97:BK99)</f>
        <v>0</v>
      </c>
    </row>
    <row r="97" s="2" customFormat="1" ht="16.5" customHeight="1">
      <c r="A97" s="40"/>
      <c r="B97" s="41"/>
      <c r="C97" s="214" t="s">
        <v>80</v>
      </c>
      <c r="D97" s="214" t="s">
        <v>153</v>
      </c>
      <c r="E97" s="215" t="s">
        <v>445</v>
      </c>
      <c r="F97" s="216" t="s">
        <v>446</v>
      </c>
      <c r="G97" s="217" t="s">
        <v>405</v>
      </c>
      <c r="H97" s="218">
        <v>14.4</v>
      </c>
      <c r="I97" s="219"/>
      <c r="J97" s="220">
        <f>ROUND(I97*H97,2)</f>
        <v>0</v>
      </c>
      <c r="K97" s="216" t="s">
        <v>157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158</v>
      </c>
      <c r="AT97" s="225" t="s">
        <v>153</v>
      </c>
      <c r="AU97" s="225" t="s">
        <v>82</v>
      </c>
      <c r="AY97" s="19" t="s">
        <v>151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80</v>
      </c>
      <c r="BK97" s="226">
        <f>ROUND(I97*H97,2)</f>
        <v>0</v>
      </c>
      <c r="BL97" s="19" t="s">
        <v>158</v>
      </c>
      <c r="BM97" s="225" t="s">
        <v>447</v>
      </c>
    </row>
    <row r="98" s="2" customFormat="1">
      <c r="A98" s="40"/>
      <c r="B98" s="41"/>
      <c r="C98" s="42"/>
      <c r="D98" s="227" t="s">
        <v>160</v>
      </c>
      <c r="E98" s="42"/>
      <c r="F98" s="228" t="s">
        <v>448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160</v>
      </c>
      <c r="AU98" s="19" t="s">
        <v>82</v>
      </c>
    </row>
    <row r="99" s="13" customFormat="1">
      <c r="A99" s="13"/>
      <c r="B99" s="232"/>
      <c r="C99" s="233"/>
      <c r="D99" s="227" t="s">
        <v>162</v>
      </c>
      <c r="E99" s="234" t="s">
        <v>19</v>
      </c>
      <c r="F99" s="235" t="s">
        <v>449</v>
      </c>
      <c r="G99" s="233"/>
      <c r="H99" s="236">
        <v>14.4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162</v>
      </c>
      <c r="AU99" s="242" t="s">
        <v>82</v>
      </c>
      <c r="AV99" s="13" t="s">
        <v>82</v>
      </c>
      <c r="AW99" s="13" t="s">
        <v>33</v>
      </c>
      <c r="AX99" s="13" t="s">
        <v>80</v>
      </c>
      <c r="AY99" s="242" t="s">
        <v>151</v>
      </c>
    </row>
    <row r="100" s="12" customFormat="1" ht="22.8" customHeight="1">
      <c r="A100" s="12"/>
      <c r="B100" s="198"/>
      <c r="C100" s="199"/>
      <c r="D100" s="200" t="s">
        <v>71</v>
      </c>
      <c r="E100" s="212" t="s">
        <v>195</v>
      </c>
      <c r="F100" s="212" t="s">
        <v>196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SUM(P101:P106)</f>
        <v>0</v>
      </c>
      <c r="Q100" s="206"/>
      <c r="R100" s="207">
        <f>SUM(R101:R106)</f>
        <v>0.011200000000000002</v>
      </c>
      <c r="S100" s="206"/>
      <c r="T100" s="208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80</v>
      </c>
      <c r="AT100" s="210" t="s">
        <v>71</v>
      </c>
      <c r="AU100" s="210" t="s">
        <v>80</v>
      </c>
      <c r="AY100" s="209" t="s">
        <v>151</v>
      </c>
      <c r="BK100" s="211">
        <f>SUM(BK101:BK106)</f>
        <v>0</v>
      </c>
    </row>
    <row r="101" s="2" customFormat="1" ht="16.5" customHeight="1">
      <c r="A101" s="40"/>
      <c r="B101" s="41"/>
      <c r="C101" s="214" t="s">
        <v>351</v>
      </c>
      <c r="D101" s="214" t="s">
        <v>153</v>
      </c>
      <c r="E101" s="215" t="s">
        <v>450</v>
      </c>
      <c r="F101" s="216" t="s">
        <v>451</v>
      </c>
      <c r="G101" s="217" t="s">
        <v>156</v>
      </c>
      <c r="H101" s="218">
        <v>20</v>
      </c>
      <c r="I101" s="219"/>
      <c r="J101" s="220">
        <f>ROUND(I101*H101,2)</f>
        <v>0</v>
      </c>
      <c r="K101" s="216" t="s">
        <v>157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0.00036000000000000002</v>
      </c>
      <c r="R101" s="223">
        <f>Q101*H101</f>
        <v>0.0072000000000000007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158</v>
      </c>
      <c r="AT101" s="225" t="s">
        <v>153</v>
      </c>
      <c r="AU101" s="225" t="s">
        <v>82</v>
      </c>
      <c r="AY101" s="19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80</v>
      </c>
      <c r="BK101" s="226">
        <f>ROUND(I101*H101,2)</f>
        <v>0</v>
      </c>
      <c r="BL101" s="19" t="s">
        <v>158</v>
      </c>
      <c r="BM101" s="225" t="s">
        <v>452</v>
      </c>
    </row>
    <row r="102" s="2" customFormat="1">
      <c r="A102" s="40"/>
      <c r="B102" s="41"/>
      <c r="C102" s="42"/>
      <c r="D102" s="227" t="s">
        <v>160</v>
      </c>
      <c r="E102" s="42"/>
      <c r="F102" s="228" t="s">
        <v>453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82</v>
      </c>
    </row>
    <row r="103" s="16" customFormat="1">
      <c r="A103" s="16"/>
      <c r="B103" s="270"/>
      <c r="C103" s="271"/>
      <c r="D103" s="227" t="s">
        <v>162</v>
      </c>
      <c r="E103" s="272" t="s">
        <v>19</v>
      </c>
      <c r="F103" s="273" t="s">
        <v>454</v>
      </c>
      <c r="G103" s="271"/>
      <c r="H103" s="272" t="s">
        <v>19</v>
      </c>
      <c r="I103" s="274"/>
      <c r="J103" s="271"/>
      <c r="K103" s="271"/>
      <c r="L103" s="275"/>
      <c r="M103" s="276"/>
      <c r="N103" s="277"/>
      <c r="O103" s="277"/>
      <c r="P103" s="277"/>
      <c r="Q103" s="277"/>
      <c r="R103" s="277"/>
      <c r="S103" s="277"/>
      <c r="T103" s="278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9" t="s">
        <v>162</v>
      </c>
      <c r="AU103" s="279" t="s">
        <v>82</v>
      </c>
      <c r="AV103" s="16" t="s">
        <v>80</v>
      </c>
      <c r="AW103" s="16" t="s">
        <v>33</v>
      </c>
      <c r="AX103" s="16" t="s">
        <v>72</v>
      </c>
      <c r="AY103" s="279" t="s">
        <v>151</v>
      </c>
    </row>
    <row r="104" s="13" customFormat="1">
      <c r="A104" s="13"/>
      <c r="B104" s="232"/>
      <c r="C104" s="233"/>
      <c r="D104" s="227" t="s">
        <v>162</v>
      </c>
      <c r="E104" s="234" t="s">
        <v>19</v>
      </c>
      <c r="F104" s="235" t="s">
        <v>276</v>
      </c>
      <c r="G104" s="233"/>
      <c r="H104" s="236">
        <v>20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162</v>
      </c>
      <c r="AU104" s="242" t="s">
        <v>82</v>
      </c>
      <c r="AV104" s="13" t="s">
        <v>82</v>
      </c>
      <c r="AW104" s="13" t="s">
        <v>33</v>
      </c>
      <c r="AX104" s="13" t="s">
        <v>80</v>
      </c>
      <c r="AY104" s="242" t="s">
        <v>151</v>
      </c>
    </row>
    <row r="105" s="2" customFormat="1" ht="16.5" customHeight="1">
      <c r="A105" s="40"/>
      <c r="B105" s="41"/>
      <c r="C105" s="280" t="s">
        <v>358</v>
      </c>
      <c r="D105" s="280" t="s">
        <v>455</v>
      </c>
      <c r="E105" s="281" t="s">
        <v>456</v>
      </c>
      <c r="F105" s="282" t="s">
        <v>457</v>
      </c>
      <c r="G105" s="283" t="s">
        <v>156</v>
      </c>
      <c r="H105" s="284">
        <v>20</v>
      </c>
      <c r="I105" s="285"/>
      <c r="J105" s="286">
        <f>ROUND(I105*H105,2)</f>
        <v>0</v>
      </c>
      <c r="K105" s="282" t="s">
        <v>157</v>
      </c>
      <c r="L105" s="287"/>
      <c r="M105" s="288" t="s">
        <v>19</v>
      </c>
      <c r="N105" s="289" t="s">
        <v>43</v>
      </c>
      <c r="O105" s="86"/>
      <c r="P105" s="223">
        <f>O105*H105</f>
        <v>0</v>
      </c>
      <c r="Q105" s="223">
        <v>0.00020000000000000001</v>
      </c>
      <c r="R105" s="223">
        <f>Q105*H105</f>
        <v>0.0040000000000000001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205</v>
      </c>
      <c r="AT105" s="225" t="s">
        <v>455</v>
      </c>
      <c r="AU105" s="225" t="s">
        <v>82</v>
      </c>
      <c r="AY105" s="19" t="s">
        <v>151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80</v>
      </c>
      <c r="BK105" s="226">
        <f>ROUND(I105*H105,2)</f>
        <v>0</v>
      </c>
      <c r="BL105" s="19" t="s">
        <v>158</v>
      </c>
      <c r="BM105" s="225" t="s">
        <v>458</v>
      </c>
    </row>
    <row r="106" s="2" customFormat="1">
      <c r="A106" s="40"/>
      <c r="B106" s="41"/>
      <c r="C106" s="42"/>
      <c r="D106" s="227" t="s">
        <v>160</v>
      </c>
      <c r="E106" s="42"/>
      <c r="F106" s="228" t="s">
        <v>457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82</v>
      </c>
    </row>
    <row r="107" s="12" customFormat="1" ht="25.92" customHeight="1">
      <c r="A107" s="12"/>
      <c r="B107" s="198"/>
      <c r="C107" s="199"/>
      <c r="D107" s="200" t="s">
        <v>71</v>
      </c>
      <c r="E107" s="201" t="s">
        <v>455</v>
      </c>
      <c r="F107" s="201" t="s">
        <v>459</v>
      </c>
      <c r="G107" s="199"/>
      <c r="H107" s="199"/>
      <c r="I107" s="202"/>
      <c r="J107" s="203">
        <f>BK107</f>
        <v>0</v>
      </c>
      <c r="K107" s="199"/>
      <c r="L107" s="204"/>
      <c r="M107" s="205"/>
      <c r="N107" s="206"/>
      <c r="O107" s="206"/>
      <c r="P107" s="207">
        <f>P108+P210</f>
        <v>0</v>
      </c>
      <c r="Q107" s="206"/>
      <c r="R107" s="207">
        <f>R108+R210</f>
        <v>23.69154</v>
      </c>
      <c r="S107" s="206"/>
      <c r="T107" s="208">
        <f>T108+T210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169</v>
      </c>
      <c r="AT107" s="210" t="s">
        <v>71</v>
      </c>
      <c r="AU107" s="210" t="s">
        <v>72</v>
      </c>
      <c r="AY107" s="209" t="s">
        <v>151</v>
      </c>
      <c r="BK107" s="211">
        <f>BK108+BK210</f>
        <v>0</v>
      </c>
    </row>
    <row r="108" s="12" customFormat="1" ht="22.8" customHeight="1">
      <c r="A108" s="12"/>
      <c r="B108" s="198"/>
      <c r="C108" s="199"/>
      <c r="D108" s="200" t="s">
        <v>71</v>
      </c>
      <c r="E108" s="212" t="s">
        <v>460</v>
      </c>
      <c r="F108" s="212" t="s">
        <v>461</v>
      </c>
      <c r="G108" s="199"/>
      <c r="H108" s="199"/>
      <c r="I108" s="202"/>
      <c r="J108" s="213">
        <f>BK108</f>
        <v>0</v>
      </c>
      <c r="K108" s="199"/>
      <c r="L108" s="204"/>
      <c r="M108" s="205"/>
      <c r="N108" s="206"/>
      <c r="O108" s="206"/>
      <c r="P108" s="207">
        <f>SUM(P109:P209)</f>
        <v>0</v>
      </c>
      <c r="Q108" s="206"/>
      <c r="R108" s="207">
        <f>SUM(R109:R209)</f>
        <v>0.017479999999999999</v>
      </c>
      <c r="S108" s="206"/>
      <c r="T108" s="208">
        <f>SUM(T109:T209)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169</v>
      </c>
      <c r="AT108" s="210" t="s">
        <v>71</v>
      </c>
      <c r="AU108" s="210" t="s">
        <v>80</v>
      </c>
      <c r="AY108" s="209" t="s">
        <v>151</v>
      </c>
      <c r="BK108" s="211">
        <f>SUM(BK109:BK209)</f>
        <v>0</v>
      </c>
    </row>
    <row r="109" s="2" customFormat="1" ht="16.5" customHeight="1">
      <c r="A109" s="40"/>
      <c r="B109" s="41"/>
      <c r="C109" s="214" t="s">
        <v>82</v>
      </c>
      <c r="D109" s="214" t="s">
        <v>153</v>
      </c>
      <c r="E109" s="215" t="s">
        <v>462</v>
      </c>
      <c r="F109" s="216" t="s">
        <v>463</v>
      </c>
      <c r="G109" s="217" t="s">
        <v>464</v>
      </c>
      <c r="H109" s="218">
        <v>490</v>
      </c>
      <c r="I109" s="219"/>
      <c r="J109" s="220">
        <f>ROUND(I109*H109,2)</f>
        <v>0</v>
      </c>
      <c r="K109" s="216" t="s">
        <v>157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158</v>
      </c>
      <c r="AT109" s="225" t="s">
        <v>153</v>
      </c>
      <c r="AU109" s="225" t="s">
        <v>82</v>
      </c>
      <c r="AY109" s="19" t="s">
        <v>151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80</v>
      </c>
      <c r="BK109" s="226">
        <f>ROUND(I109*H109,2)</f>
        <v>0</v>
      </c>
      <c r="BL109" s="19" t="s">
        <v>158</v>
      </c>
      <c r="BM109" s="225" t="s">
        <v>465</v>
      </c>
    </row>
    <row r="110" s="2" customFormat="1">
      <c r="A110" s="40"/>
      <c r="B110" s="41"/>
      <c r="C110" s="42"/>
      <c r="D110" s="227" t="s">
        <v>160</v>
      </c>
      <c r="E110" s="42"/>
      <c r="F110" s="228" t="s">
        <v>466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160</v>
      </c>
      <c r="AU110" s="19" t="s">
        <v>82</v>
      </c>
    </row>
    <row r="111" s="16" customFormat="1">
      <c r="A111" s="16"/>
      <c r="B111" s="270"/>
      <c r="C111" s="271"/>
      <c r="D111" s="227" t="s">
        <v>162</v>
      </c>
      <c r="E111" s="272" t="s">
        <v>19</v>
      </c>
      <c r="F111" s="273" t="s">
        <v>467</v>
      </c>
      <c r="G111" s="271"/>
      <c r="H111" s="272" t="s">
        <v>19</v>
      </c>
      <c r="I111" s="274"/>
      <c r="J111" s="271"/>
      <c r="K111" s="271"/>
      <c r="L111" s="275"/>
      <c r="M111" s="276"/>
      <c r="N111" s="277"/>
      <c r="O111" s="277"/>
      <c r="P111" s="277"/>
      <c r="Q111" s="277"/>
      <c r="R111" s="277"/>
      <c r="S111" s="277"/>
      <c r="T111" s="278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9" t="s">
        <v>162</v>
      </c>
      <c r="AU111" s="279" t="s">
        <v>82</v>
      </c>
      <c r="AV111" s="16" t="s">
        <v>80</v>
      </c>
      <c r="AW111" s="16" t="s">
        <v>33</v>
      </c>
      <c r="AX111" s="16" t="s">
        <v>72</v>
      </c>
      <c r="AY111" s="279" t="s">
        <v>151</v>
      </c>
    </row>
    <row r="112" s="13" customFormat="1">
      <c r="A112" s="13"/>
      <c r="B112" s="232"/>
      <c r="C112" s="233"/>
      <c r="D112" s="227" t="s">
        <v>162</v>
      </c>
      <c r="E112" s="234" t="s">
        <v>19</v>
      </c>
      <c r="F112" s="235" t="s">
        <v>468</v>
      </c>
      <c r="G112" s="233"/>
      <c r="H112" s="236">
        <v>490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162</v>
      </c>
      <c r="AU112" s="242" t="s">
        <v>82</v>
      </c>
      <c r="AV112" s="13" t="s">
        <v>82</v>
      </c>
      <c r="AW112" s="13" t="s">
        <v>33</v>
      </c>
      <c r="AX112" s="13" t="s">
        <v>72</v>
      </c>
      <c r="AY112" s="242" t="s">
        <v>151</v>
      </c>
    </row>
    <row r="113" s="14" customFormat="1">
      <c r="A113" s="14"/>
      <c r="B113" s="244"/>
      <c r="C113" s="245"/>
      <c r="D113" s="227" t="s">
        <v>162</v>
      </c>
      <c r="E113" s="246" t="s">
        <v>19</v>
      </c>
      <c r="F113" s="247" t="s">
        <v>204</v>
      </c>
      <c r="G113" s="245"/>
      <c r="H113" s="248">
        <v>490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162</v>
      </c>
      <c r="AU113" s="254" t="s">
        <v>82</v>
      </c>
      <c r="AV113" s="14" t="s">
        <v>158</v>
      </c>
      <c r="AW113" s="14" t="s">
        <v>33</v>
      </c>
      <c r="AX113" s="14" t="s">
        <v>80</v>
      </c>
      <c r="AY113" s="254" t="s">
        <v>151</v>
      </c>
    </row>
    <row r="114" s="2" customFormat="1" ht="16.5" customHeight="1">
      <c r="A114" s="40"/>
      <c r="B114" s="41"/>
      <c r="C114" s="214" t="s">
        <v>169</v>
      </c>
      <c r="D114" s="214" t="s">
        <v>153</v>
      </c>
      <c r="E114" s="215" t="s">
        <v>469</v>
      </c>
      <c r="F114" s="216" t="s">
        <v>470</v>
      </c>
      <c r="G114" s="217" t="s">
        <v>172</v>
      </c>
      <c r="H114" s="218">
        <v>374</v>
      </c>
      <c r="I114" s="219"/>
      <c r="J114" s="220">
        <f>ROUND(I114*H114,2)</f>
        <v>0</v>
      </c>
      <c r="K114" s="216" t="s">
        <v>157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471</v>
      </c>
      <c r="AT114" s="225" t="s">
        <v>153</v>
      </c>
      <c r="AU114" s="225" t="s">
        <v>82</v>
      </c>
      <c r="AY114" s="19" t="s">
        <v>151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80</v>
      </c>
      <c r="BK114" s="226">
        <f>ROUND(I114*H114,2)</f>
        <v>0</v>
      </c>
      <c r="BL114" s="19" t="s">
        <v>471</v>
      </c>
      <c r="BM114" s="225" t="s">
        <v>472</v>
      </c>
    </row>
    <row r="115" s="2" customFormat="1">
      <c r="A115" s="40"/>
      <c r="B115" s="41"/>
      <c r="C115" s="42"/>
      <c r="D115" s="227" t="s">
        <v>160</v>
      </c>
      <c r="E115" s="42"/>
      <c r="F115" s="228" t="s">
        <v>473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160</v>
      </c>
      <c r="AU115" s="19" t="s">
        <v>82</v>
      </c>
    </row>
    <row r="116" s="16" customFormat="1">
      <c r="A116" s="16"/>
      <c r="B116" s="270"/>
      <c r="C116" s="271"/>
      <c r="D116" s="227" t="s">
        <v>162</v>
      </c>
      <c r="E116" s="272" t="s">
        <v>19</v>
      </c>
      <c r="F116" s="273" t="s">
        <v>474</v>
      </c>
      <c r="G116" s="271"/>
      <c r="H116" s="272" t="s">
        <v>19</v>
      </c>
      <c r="I116" s="274"/>
      <c r="J116" s="271"/>
      <c r="K116" s="271"/>
      <c r="L116" s="275"/>
      <c r="M116" s="276"/>
      <c r="N116" s="277"/>
      <c r="O116" s="277"/>
      <c r="P116" s="277"/>
      <c r="Q116" s="277"/>
      <c r="R116" s="277"/>
      <c r="S116" s="277"/>
      <c r="T116" s="278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9" t="s">
        <v>162</v>
      </c>
      <c r="AU116" s="279" t="s">
        <v>82</v>
      </c>
      <c r="AV116" s="16" t="s">
        <v>80</v>
      </c>
      <c r="AW116" s="16" t="s">
        <v>33</v>
      </c>
      <c r="AX116" s="16" t="s">
        <v>72</v>
      </c>
      <c r="AY116" s="279" t="s">
        <v>151</v>
      </c>
    </row>
    <row r="117" s="16" customFormat="1">
      <c r="A117" s="16"/>
      <c r="B117" s="270"/>
      <c r="C117" s="271"/>
      <c r="D117" s="227" t="s">
        <v>162</v>
      </c>
      <c r="E117" s="272" t="s">
        <v>19</v>
      </c>
      <c r="F117" s="273" t="s">
        <v>475</v>
      </c>
      <c r="G117" s="271"/>
      <c r="H117" s="272" t="s">
        <v>19</v>
      </c>
      <c r="I117" s="274"/>
      <c r="J117" s="271"/>
      <c r="K117" s="271"/>
      <c r="L117" s="275"/>
      <c r="M117" s="276"/>
      <c r="N117" s="277"/>
      <c r="O117" s="277"/>
      <c r="P117" s="277"/>
      <c r="Q117" s="277"/>
      <c r="R117" s="277"/>
      <c r="S117" s="277"/>
      <c r="T117" s="278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9" t="s">
        <v>162</v>
      </c>
      <c r="AU117" s="279" t="s">
        <v>82</v>
      </c>
      <c r="AV117" s="16" t="s">
        <v>80</v>
      </c>
      <c r="AW117" s="16" t="s">
        <v>33</v>
      </c>
      <c r="AX117" s="16" t="s">
        <v>72</v>
      </c>
      <c r="AY117" s="279" t="s">
        <v>151</v>
      </c>
    </row>
    <row r="118" s="13" customFormat="1">
      <c r="A118" s="13"/>
      <c r="B118" s="232"/>
      <c r="C118" s="233"/>
      <c r="D118" s="227" t="s">
        <v>162</v>
      </c>
      <c r="E118" s="234" t="s">
        <v>19</v>
      </c>
      <c r="F118" s="235" t="s">
        <v>476</v>
      </c>
      <c r="G118" s="233"/>
      <c r="H118" s="236">
        <v>130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162</v>
      </c>
      <c r="AU118" s="242" t="s">
        <v>82</v>
      </c>
      <c r="AV118" s="13" t="s">
        <v>82</v>
      </c>
      <c r="AW118" s="13" t="s">
        <v>33</v>
      </c>
      <c r="AX118" s="13" t="s">
        <v>72</v>
      </c>
      <c r="AY118" s="242" t="s">
        <v>151</v>
      </c>
    </row>
    <row r="119" s="16" customFormat="1">
      <c r="A119" s="16"/>
      <c r="B119" s="270"/>
      <c r="C119" s="271"/>
      <c r="D119" s="227" t="s">
        <v>162</v>
      </c>
      <c r="E119" s="272" t="s">
        <v>19</v>
      </c>
      <c r="F119" s="273" t="s">
        <v>477</v>
      </c>
      <c r="G119" s="271"/>
      <c r="H119" s="272" t="s">
        <v>19</v>
      </c>
      <c r="I119" s="274"/>
      <c r="J119" s="271"/>
      <c r="K119" s="271"/>
      <c r="L119" s="275"/>
      <c r="M119" s="276"/>
      <c r="N119" s="277"/>
      <c r="O119" s="277"/>
      <c r="P119" s="277"/>
      <c r="Q119" s="277"/>
      <c r="R119" s="277"/>
      <c r="S119" s="277"/>
      <c r="T119" s="278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79" t="s">
        <v>162</v>
      </c>
      <c r="AU119" s="279" t="s">
        <v>82</v>
      </c>
      <c r="AV119" s="16" t="s">
        <v>80</v>
      </c>
      <c r="AW119" s="16" t="s">
        <v>33</v>
      </c>
      <c r="AX119" s="16" t="s">
        <v>72</v>
      </c>
      <c r="AY119" s="279" t="s">
        <v>151</v>
      </c>
    </row>
    <row r="120" s="13" customFormat="1">
      <c r="A120" s="13"/>
      <c r="B120" s="232"/>
      <c r="C120" s="233"/>
      <c r="D120" s="227" t="s">
        <v>162</v>
      </c>
      <c r="E120" s="234" t="s">
        <v>19</v>
      </c>
      <c r="F120" s="235" t="s">
        <v>478</v>
      </c>
      <c r="G120" s="233"/>
      <c r="H120" s="236">
        <v>40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162</v>
      </c>
      <c r="AU120" s="242" t="s">
        <v>82</v>
      </c>
      <c r="AV120" s="13" t="s">
        <v>82</v>
      </c>
      <c r="AW120" s="13" t="s">
        <v>33</v>
      </c>
      <c r="AX120" s="13" t="s">
        <v>72</v>
      </c>
      <c r="AY120" s="242" t="s">
        <v>151</v>
      </c>
    </row>
    <row r="121" s="16" customFormat="1">
      <c r="A121" s="16"/>
      <c r="B121" s="270"/>
      <c r="C121" s="271"/>
      <c r="D121" s="227" t="s">
        <v>162</v>
      </c>
      <c r="E121" s="272" t="s">
        <v>19</v>
      </c>
      <c r="F121" s="273" t="s">
        <v>479</v>
      </c>
      <c r="G121" s="271"/>
      <c r="H121" s="272" t="s">
        <v>19</v>
      </c>
      <c r="I121" s="274"/>
      <c r="J121" s="271"/>
      <c r="K121" s="271"/>
      <c r="L121" s="275"/>
      <c r="M121" s="276"/>
      <c r="N121" s="277"/>
      <c r="O121" s="277"/>
      <c r="P121" s="277"/>
      <c r="Q121" s="277"/>
      <c r="R121" s="277"/>
      <c r="S121" s="277"/>
      <c r="T121" s="278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9" t="s">
        <v>162</v>
      </c>
      <c r="AU121" s="279" t="s">
        <v>82</v>
      </c>
      <c r="AV121" s="16" t="s">
        <v>80</v>
      </c>
      <c r="AW121" s="16" t="s">
        <v>33</v>
      </c>
      <c r="AX121" s="16" t="s">
        <v>72</v>
      </c>
      <c r="AY121" s="279" t="s">
        <v>151</v>
      </c>
    </row>
    <row r="122" s="13" customFormat="1">
      <c r="A122" s="13"/>
      <c r="B122" s="232"/>
      <c r="C122" s="233"/>
      <c r="D122" s="227" t="s">
        <v>162</v>
      </c>
      <c r="E122" s="234" t="s">
        <v>19</v>
      </c>
      <c r="F122" s="235" t="s">
        <v>480</v>
      </c>
      <c r="G122" s="233"/>
      <c r="H122" s="236">
        <v>80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162</v>
      </c>
      <c r="AU122" s="242" t="s">
        <v>82</v>
      </c>
      <c r="AV122" s="13" t="s">
        <v>82</v>
      </c>
      <c r="AW122" s="13" t="s">
        <v>33</v>
      </c>
      <c r="AX122" s="13" t="s">
        <v>72</v>
      </c>
      <c r="AY122" s="242" t="s">
        <v>151</v>
      </c>
    </row>
    <row r="123" s="16" customFormat="1">
      <c r="A123" s="16"/>
      <c r="B123" s="270"/>
      <c r="C123" s="271"/>
      <c r="D123" s="227" t="s">
        <v>162</v>
      </c>
      <c r="E123" s="272" t="s">
        <v>19</v>
      </c>
      <c r="F123" s="273" t="s">
        <v>481</v>
      </c>
      <c r="G123" s="271"/>
      <c r="H123" s="272" t="s">
        <v>19</v>
      </c>
      <c r="I123" s="274"/>
      <c r="J123" s="271"/>
      <c r="K123" s="271"/>
      <c r="L123" s="275"/>
      <c r="M123" s="276"/>
      <c r="N123" s="277"/>
      <c r="O123" s="277"/>
      <c r="P123" s="277"/>
      <c r="Q123" s="277"/>
      <c r="R123" s="277"/>
      <c r="S123" s="277"/>
      <c r="T123" s="278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9" t="s">
        <v>162</v>
      </c>
      <c r="AU123" s="279" t="s">
        <v>82</v>
      </c>
      <c r="AV123" s="16" t="s">
        <v>80</v>
      </c>
      <c r="AW123" s="16" t="s">
        <v>33</v>
      </c>
      <c r="AX123" s="16" t="s">
        <v>72</v>
      </c>
      <c r="AY123" s="279" t="s">
        <v>151</v>
      </c>
    </row>
    <row r="124" s="13" customFormat="1">
      <c r="A124" s="13"/>
      <c r="B124" s="232"/>
      <c r="C124" s="233"/>
      <c r="D124" s="227" t="s">
        <v>162</v>
      </c>
      <c r="E124" s="234" t="s">
        <v>19</v>
      </c>
      <c r="F124" s="235" t="s">
        <v>478</v>
      </c>
      <c r="G124" s="233"/>
      <c r="H124" s="236">
        <v>40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162</v>
      </c>
      <c r="AU124" s="242" t="s">
        <v>82</v>
      </c>
      <c r="AV124" s="13" t="s">
        <v>82</v>
      </c>
      <c r="AW124" s="13" t="s">
        <v>33</v>
      </c>
      <c r="AX124" s="13" t="s">
        <v>72</v>
      </c>
      <c r="AY124" s="242" t="s">
        <v>151</v>
      </c>
    </row>
    <row r="125" s="15" customFormat="1">
      <c r="A125" s="15"/>
      <c r="B125" s="255"/>
      <c r="C125" s="256"/>
      <c r="D125" s="227" t="s">
        <v>162</v>
      </c>
      <c r="E125" s="257" t="s">
        <v>19</v>
      </c>
      <c r="F125" s="258" t="s">
        <v>393</v>
      </c>
      <c r="G125" s="256"/>
      <c r="H125" s="259">
        <v>290</v>
      </c>
      <c r="I125" s="260"/>
      <c r="J125" s="256"/>
      <c r="K125" s="256"/>
      <c r="L125" s="261"/>
      <c r="M125" s="262"/>
      <c r="N125" s="263"/>
      <c r="O125" s="263"/>
      <c r="P125" s="263"/>
      <c r="Q125" s="263"/>
      <c r="R125" s="263"/>
      <c r="S125" s="263"/>
      <c r="T125" s="26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5" t="s">
        <v>162</v>
      </c>
      <c r="AU125" s="265" t="s">
        <v>82</v>
      </c>
      <c r="AV125" s="15" t="s">
        <v>169</v>
      </c>
      <c r="AW125" s="15" t="s">
        <v>33</v>
      </c>
      <c r="AX125" s="15" t="s">
        <v>72</v>
      </c>
      <c r="AY125" s="265" t="s">
        <v>151</v>
      </c>
    </row>
    <row r="126" s="16" customFormat="1">
      <c r="A126" s="16"/>
      <c r="B126" s="270"/>
      <c r="C126" s="271"/>
      <c r="D126" s="227" t="s">
        <v>162</v>
      </c>
      <c r="E126" s="272" t="s">
        <v>19</v>
      </c>
      <c r="F126" s="273" t="s">
        <v>482</v>
      </c>
      <c r="G126" s="271"/>
      <c r="H126" s="272" t="s">
        <v>19</v>
      </c>
      <c r="I126" s="274"/>
      <c r="J126" s="271"/>
      <c r="K126" s="271"/>
      <c r="L126" s="275"/>
      <c r="M126" s="276"/>
      <c r="N126" s="277"/>
      <c r="O126" s="277"/>
      <c r="P126" s="277"/>
      <c r="Q126" s="277"/>
      <c r="R126" s="277"/>
      <c r="S126" s="277"/>
      <c r="T126" s="278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9" t="s">
        <v>162</v>
      </c>
      <c r="AU126" s="279" t="s">
        <v>82</v>
      </c>
      <c r="AV126" s="16" t="s">
        <v>80</v>
      </c>
      <c r="AW126" s="16" t="s">
        <v>33</v>
      </c>
      <c r="AX126" s="16" t="s">
        <v>72</v>
      </c>
      <c r="AY126" s="279" t="s">
        <v>151</v>
      </c>
    </row>
    <row r="127" s="13" customFormat="1">
      <c r="A127" s="13"/>
      <c r="B127" s="232"/>
      <c r="C127" s="233"/>
      <c r="D127" s="227" t="s">
        <v>162</v>
      </c>
      <c r="E127" s="234" t="s">
        <v>19</v>
      </c>
      <c r="F127" s="235" t="s">
        <v>483</v>
      </c>
      <c r="G127" s="233"/>
      <c r="H127" s="236">
        <v>84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162</v>
      </c>
      <c r="AU127" s="242" t="s">
        <v>82</v>
      </c>
      <c r="AV127" s="13" t="s">
        <v>82</v>
      </c>
      <c r="AW127" s="13" t="s">
        <v>33</v>
      </c>
      <c r="AX127" s="13" t="s">
        <v>72</v>
      </c>
      <c r="AY127" s="242" t="s">
        <v>151</v>
      </c>
    </row>
    <row r="128" s="14" customFormat="1">
      <c r="A128" s="14"/>
      <c r="B128" s="244"/>
      <c r="C128" s="245"/>
      <c r="D128" s="227" t="s">
        <v>162</v>
      </c>
      <c r="E128" s="246" t="s">
        <v>19</v>
      </c>
      <c r="F128" s="247" t="s">
        <v>204</v>
      </c>
      <c r="G128" s="245"/>
      <c r="H128" s="248">
        <v>374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162</v>
      </c>
      <c r="AU128" s="254" t="s">
        <v>82</v>
      </c>
      <c r="AV128" s="14" t="s">
        <v>158</v>
      </c>
      <c r="AW128" s="14" t="s">
        <v>33</v>
      </c>
      <c r="AX128" s="14" t="s">
        <v>80</v>
      </c>
      <c r="AY128" s="254" t="s">
        <v>151</v>
      </c>
    </row>
    <row r="129" s="2" customFormat="1" ht="16.5" customHeight="1">
      <c r="A129" s="40"/>
      <c r="B129" s="41"/>
      <c r="C129" s="214" t="s">
        <v>158</v>
      </c>
      <c r="D129" s="214" t="s">
        <v>153</v>
      </c>
      <c r="E129" s="215" t="s">
        <v>484</v>
      </c>
      <c r="F129" s="216" t="s">
        <v>485</v>
      </c>
      <c r="G129" s="217" t="s">
        <v>172</v>
      </c>
      <c r="H129" s="218">
        <v>260</v>
      </c>
      <c r="I129" s="219"/>
      <c r="J129" s="220">
        <f>ROUND(I129*H129,2)</f>
        <v>0</v>
      </c>
      <c r="K129" s="216" t="s">
        <v>157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471</v>
      </c>
      <c r="AT129" s="225" t="s">
        <v>153</v>
      </c>
      <c r="AU129" s="225" t="s">
        <v>82</v>
      </c>
      <c r="AY129" s="19" t="s">
        <v>151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80</v>
      </c>
      <c r="BK129" s="226">
        <f>ROUND(I129*H129,2)</f>
        <v>0</v>
      </c>
      <c r="BL129" s="19" t="s">
        <v>471</v>
      </c>
      <c r="BM129" s="225" t="s">
        <v>486</v>
      </c>
    </row>
    <row r="130" s="2" customFormat="1">
      <c r="A130" s="40"/>
      <c r="B130" s="41"/>
      <c r="C130" s="42"/>
      <c r="D130" s="227" t="s">
        <v>160</v>
      </c>
      <c r="E130" s="42"/>
      <c r="F130" s="228" t="s">
        <v>487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160</v>
      </c>
      <c r="AU130" s="19" t="s">
        <v>82</v>
      </c>
    </row>
    <row r="131" s="16" customFormat="1">
      <c r="A131" s="16"/>
      <c r="B131" s="270"/>
      <c r="C131" s="271"/>
      <c r="D131" s="227" t="s">
        <v>162</v>
      </c>
      <c r="E131" s="272" t="s">
        <v>19</v>
      </c>
      <c r="F131" s="273" t="s">
        <v>474</v>
      </c>
      <c r="G131" s="271"/>
      <c r="H131" s="272" t="s">
        <v>19</v>
      </c>
      <c r="I131" s="274"/>
      <c r="J131" s="271"/>
      <c r="K131" s="271"/>
      <c r="L131" s="275"/>
      <c r="M131" s="276"/>
      <c r="N131" s="277"/>
      <c r="O131" s="277"/>
      <c r="P131" s="277"/>
      <c r="Q131" s="277"/>
      <c r="R131" s="277"/>
      <c r="S131" s="277"/>
      <c r="T131" s="278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9" t="s">
        <v>162</v>
      </c>
      <c r="AU131" s="279" t="s">
        <v>82</v>
      </c>
      <c r="AV131" s="16" t="s">
        <v>80</v>
      </c>
      <c r="AW131" s="16" t="s">
        <v>33</v>
      </c>
      <c r="AX131" s="16" t="s">
        <v>72</v>
      </c>
      <c r="AY131" s="279" t="s">
        <v>151</v>
      </c>
    </row>
    <row r="132" s="16" customFormat="1">
      <c r="A132" s="16"/>
      <c r="B132" s="270"/>
      <c r="C132" s="271"/>
      <c r="D132" s="227" t="s">
        <v>162</v>
      </c>
      <c r="E132" s="272" t="s">
        <v>19</v>
      </c>
      <c r="F132" s="273" t="s">
        <v>488</v>
      </c>
      <c r="G132" s="271"/>
      <c r="H132" s="272" t="s">
        <v>19</v>
      </c>
      <c r="I132" s="274"/>
      <c r="J132" s="271"/>
      <c r="K132" s="271"/>
      <c r="L132" s="275"/>
      <c r="M132" s="276"/>
      <c r="N132" s="277"/>
      <c r="O132" s="277"/>
      <c r="P132" s="277"/>
      <c r="Q132" s="277"/>
      <c r="R132" s="277"/>
      <c r="S132" s="277"/>
      <c r="T132" s="278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9" t="s">
        <v>162</v>
      </c>
      <c r="AU132" s="279" t="s">
        <v>82</v>
      </c>
      <c r="AV132" s="16" t="s">
        <v>80</v>
      </c>
      <c r="AW132" s="16" t="s">
        <v>33</v>
      </c>
      <c r="AX132" s="16" t="s">
        <v>72</v>
      </c>
      <c r="AY132" s="279" t="s">
        <v>151</v>
      </c>
    </row>
    <row r="133" s="13" customFormat="1">
      <c r="A133" s="13"/>
      <c r="B133" s="232"/>
      <c r="C133" s="233"/>
      <c r="D133" s="227" t="s">
        <v>162</v>
      </c>
      <c r="E133" s="234" t="s">
        <v>19</v>
      </c>
      <c r="F133" s="235" t="s">
        <v>478</v>
      </c>
      <c r="G133" s="233"/>
      <c r="H133" s="236">
        <v>40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162</v>
      </c>
      <c r="AU133" s="242" t="s">
        <v>82</v>
      </c>
      <c r="AV133" s="13" t="s">
        <v>82</v>
      </c>
      <c r="AW133" s="13" t="s">
        <v>33</v>
      </c>
      <c r="AX133" s="13" t="s">
        <v>72</v>
      </c>
      <c r="AY133" s="242" t="s">
        <v>151</v>
      </c>
    </row>
    <row r="134" s="16" customFormat="1">
      <c r="A134" s="16"/>
      <c r="B134" s="270"/>
      <c r="C134" s="271"/>
      <c r="D134" s="227" t="s">
        <v>162</v>
      </c>
      <c r="E134" s="272" t="s">
        <v>19</v>
      </c>
      <c r="F134" s="273" t="s">
        <v>489</v>
      </c>
      <c r="G134" s="271"/>
      <c r="H134" s="272" t="s">
        <v>19</v>
      </c>
      <c r="I134" s="274"/>
      <c r="J134" s="271"/>
      <c r="K134" s="271"/>
      <c r="L134" s="275"/>
      <c r="M134" s="276"/>
      <c r="N134" s="277"/>
      <c r="O134" s="277"/>
      <c r="P134" s="277"/>
      <c r="Q134" s="277"/>
      <c r="R134" s="277"/>
      <c r="S134" s="277"/>
      <c r="T134" s="278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79" t="s">
        <v>162</v>
      </c>
      <c r="AU134" s="279" t="s">
        <v>82</v>
      </c>
      <c r="AV134" s="16" t="s">
        <v>80</v>
      </c>
      <c r="AW134" s="16" t="s">
        <v>33</v>
      </c>
      <c r="AX134" s="16" t="s">
        <v>72</v>
      </c>
      <c r="AY134" s="279" t="s">
        <v>151</v>
      </c>
    </row>
    <row r="135" s="13" customFormat="1">
      <c r="A135" s="13"/>
      <c r="B135" s="232"/>
      <c r="C135" s="233"/>
      <c r="D135" s="227" t="s">
        <v>162</v>
      </c>
      <c r="E135" s="234" t="s">
        <v>19</v>
      </c>
      <c r="F135" s="235" t="s">
        <v>478</v>
      </c>
      <c r="G135" s="233"/>
      <c r="H135" s="236">
        <v>40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162</v>
      </c>
      <c r="AU135" s="242" t="s">
        <v>82</v>
      </c>
      <c r="AV135" s="13" t="s">
        <v>82</v>
      </c>
      <c r="AW135" s="13" t="s">
        <v>33</v>
      </c>
      <c r="AX135" s="13" t="s">
        <v>72</v>
      </c>
      <c r="AY135" s="242" t="s">
        <v>151</v>
      </c>
    </row>
    <row r="136" s="16" customFormat="1">
      <c r="A136" s="16"/>
      <c r="B136" s="270"/>
      <c r="C136" s="271"/>
      <c r="D136" s="227" t="s">
        <v>162</v>
      </c>
      <c r="E136" s="272" t="s">
        <v>19</v>
      </c>
      <c r="F136" s="273" t="s">
        <v>490</v>
      </c>
      <c r="G136" s="271"/>
      <c r="H136" s="272" t="s">
        <v>19</v>
      </c>
      <c r="I136" s="274"/>
      <c r="J136" s="271"/>
      <c r="K136" s="271"/>
      <c r="L136" s="275"/>
      <c r="M136" s="276"/>
      <c r="N136" s="277"/>
      <c r="O136" s="277"/>
      <c r="P136" s="277"/>
      <c r="Q136" s="277"/>
      <c r="R136" s="277"/>
      <c r="S136" s="277"/>
      <c r="T136" s="278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9" t="s">
        <v>162</v>
      </c>
      <c r="AU136" s="279" t="s">
        <v>82</v>
      </c>
      <c r="AV136" s="16" t="s">
        <v>80</v>
      </c>
      <c r="AW136" s="16" t="s">
        <v>33</v>
      </c>
      <c r="AX136" s="16" t="s">
        <v>72</v>
      </c>
      <c r="AY136" s="279" t="s">
        <v>151</v>
      </c>
    </row>
    <row r="137" s="13" customFormat="1">
      <c r="A137" s="13"/>
      <c r="B137" s="232"/>
      <c r="C137" s="233"/>
      <c r="D137" s="227" t="s">
        <v>162</v>
      </c>
      <c r="E137" s="234" t="s">
        <v>19</v>
      </c>
      <c r="F137" s="235" t="s">
        <v>478</v>
      </c>
      <c r="G137" s="233"/>
      <c r="H137" s="236">
        <v>40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162</v>
      </c>
      <c r="AU137" s="242" t="s">
        <v>82</v>
      </c>
      <c r="AV137" s="13" t="s">
        <v>82</v>
      </c>
      <c r="AW137" s="13" t="s">
        <v>33</v>
      </c>
      <c r="AX137" s="13" t="s">
        <v>72</v>
      </c>
      <c r="AY137" s="242" t="s">
        <v>151</v>
      </c>
    </row>
    <row r="138" s="16" customFormat="1">
      <c r="A138" s="16"/>
      <c r="B138" s="270"/>
      <c r="C138" s="271"/>
      <c r="D138" s="227" t="s">
        <v>162</v>
      </c>
      <c r="E138" s="272" t="s">
        <v>19</v>
      </c>
      <c r="F138" s="273" t="s">
        <v>491</v>
      </c>
      <c r="G138" s="271"/>
      <c r="H138" s="272" t="s">
        <v>19</v>
      </c>
      <c r="I138" s="274"/>
      <c r="J138" s="271"/>
      <c r="K138" s="271"/>
      <c r="L138" s="275"/>
      <c r="M138" s="276"/>
      <c r="N138" s="277"/>
      <c r="O138" s="277"/>
      <c r="P138" s="277"/>
      <c r="Q138" s="277"/>
      <c r="R138" s="277"/>
      <c r="S138" s="277"/>
      <c r="T138" s="278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79" t="s">
        <v>162</v>
      </c>
      <c r="AU138" s="279" t="s">
        <v>82</v>
      </c>
      <c r="AV138" s="16" t="s">
        <v>80</v>
      </c>
      <c r="AW138" s="16" t="s">
        <v>33</v>
      </c>
      <c r="AX138" s="16" t="s">
        <v>72</v>
      </c>
      <c r="AY138" s="279" t="s">
        <v>151</v>
      </c>
    </row>
    <row r="139" s="13" customFormat="1">
      <c r="A139" s="13"/>
      <c r="B139" s="232"/>
      <c r="C139" s="233"/>
      <c r="D139" s="227" t="s">
        <v>162</v>
      </c>
      <c r="E139" s="234" t="s">
        <v>19</v>
      </c>
      <c r="F139" s="235" t="s">
        <v>478</v>
      </c>
      <c r="G139" s="233"/>
      <c r="H139" s="236">
        <v>40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162</v>
      </c>
      <c r="AU139" s="242" t="s">
        <v>82</v>
      </c>
      <c r="AV139" s="13" t="s">
        <v>82</v>
      </c>
      <c r="AW139" s="13" t="s">
        <v>33</v>
      </c>
      <c r="AX139" s="13" t="s">
        <v>72</v>
      </c>
      <c r="AY139" s="242" t="s">
        <v>151</v>
      </c>
    </row>
    <row r="140" s="16" customFormat="1">
      <c r="A140" s="16"/>
      <c r="B140" s="270"/>
      <c r="C140" s="271"/>
      <c r="D140" s="227" t="s">
        <v>162</v>
      </c>
      <c r="E140" s="272" t="s">
        <v>19</v>
      </c>
      <c r="F140" s="273" t="s">
        <v>492</v>
      </c>
      <c r="G140" s="271"/>
      <c r="H140" s="272" t="s">
        <v>19</v>
      </c>
      <c r="I140" s="274"/>
      <c r="J140" s="271"/>
      <c r="K140" s="271"/>
      <c r="L140" s="275"/>
      <c r="M140" s="276"/>
      <c r="N140" s="277"/>
      <c r="O140" s="277"/>
      <c r="P140" s="277"/>
      <c r="Q140" s="277"/>
      <c r="R140" s="277"/>
      <c r="S140" s="277"/>
      <c r="T140" s="278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79" t="s">
        <v>162</v>
      </c>
      <c r="AU140" s="279" t="s">
        <v>82</v>
      </c>
      <c r="AV140" s="16" t="s">
        <v>80</v>
      </c>
      <c r="AW140" s="16" t="s">
        <v>33</v>
      </c>
      <c r="AX140" s="16" t="s">
        <v>72</v>
      </c>
      <c r="AY140" s="279" t="s">
        <v>151</v>
      </c>
    </row>
    <row r="141" s="13" customFormat="1">
      <c r="A141" s="13"/>
      <c r="B141" s="232"/>
      <c r="C141" s="233"/>
      <c r="D141" s="227" t="s">
        <v>162</v>
      </c>
      <c r="E141" s="234" t="s">
        <v>19</v>
      </c>
      <c r="F141" s="235" t="s">
        <v>478</v>
      </c>
      <c r="G141" s="233"/>
      <c r="H141" s="236">
        <v>40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162</v>
      </c>
      <c r="AU141" s="242" t="s">
        <v>82</v>
      </c>
      <c r="AV141" s="13" t="s">
        <v>82</v>
      </c>
      <c r="AW141" s="13" t="s">
        <v>33</v>
      </c>
      <c r="AX141" s="13" t="s">
        <v>72</v>
      </c>
      <c r="AY141" s="242" t="s">
        <v>151</v>
      </c>
    </row>
    <row r="142" s="15" customFormat="1">
      <c r="A142" s="15"/>
      <c r="B142" s="255"/>
      <c r="C142" s="256"/>
      <c r="D142" s="227" t="s">
        <v>162</v>
      </c>
      <c r="E142" s="257" t="s">
        <v>19</v>
      </c>
      <c r="F142" s="258" t="s">
        <v>393</v>
      </c>
      <c r="G142" s="256"/>
      <c r="H142" s="259">
        <v>200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162</v>
      </c>
      <c r="AU142" s="265" t="s">
        <v>82</v>
      </c>
      <c r="AV142" s="15" t="s">
        <v>169</v>
      </c>
      <c r="AW142" s="15" t="s">
        <v>33</v>
      </c>
      <c r="AX142" s="15" t="s">
        <v>72</v>
      </c>
      <c r="AY142" s="265" t="s">
        <v>151</v>
      </c>
    </row>
    <row r="143" s="16" customFormat="1">
      <c r="A143" s="16"/>
      <c r="B143" s="270"/>
      <c r="C143" s="271"/>
      <c r="D143" s="227" t="s">
        <v>162</v>
      </c>
      <c r="E143" s="272" t="s">
        <v>19</v>
      </c>
      <c r="F143" s="273" t="s">
        <v>482</v>
      </c>
      <c r="G143" s="271"/>
      <c r="H143" s="272" t="s">
        <v>19</v>
      </c>
      <c r="I143" s="274"/>
      <c r="J143" s="271"/>
      <c r="K143" s="271"/>
      <c r="L143" s="275"/>
      <c r="M143" s="276"/>
      <c r="N143" s="277"/>
      <c r="O143" s="277"/>
      <c r="P143" s="277"/>
      <c r="Q143" s="277"/>
      <c r="R143" s="277"/>
      <c r="S143" s="277"/>
      <c r="T143" s="278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9" t="s">
        <v>162</v>
      </c>
      <c r="AU143" s="279" t="s">
        <v>82</v>
      </c>
      <c r="AV143" s="16" t="s">
        <v>80</v>
      </c>
      <c r="AW143" s="16" t="s">
        <v>33</v>
      </c>
      <c r="AX143" s="16" t="s">
        <v>72</v>
      </c>
      <c r="AY143" s="279" t="s">
        <v>151</v>
      </c>
    </row>
    <row r="144" s="13" customFormat="1">
      <c r="A144" s="13"/>
      <c r="B144" s="232"/>
      <c r="C144" s="233"/>
      <c r="D144" s="227" t="s">
        <v>162</v>
      </c>
      <c r="E144" s="234" t="s">
        <v>19</v>
      </c>
      <c r="F144" s="235" t="s">
        <v>493</v>
      </c>
      <c r="G144" s="233"/>
      <c r="H144" s="236">
        <v>60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162</v>
      </c>
      <c r="AU144" s="242" t="s">
        <v>82</v>
      </c>
      <c r="AV144" s="13" t="s">
        <v>82</v>
      </c>
      <c r="AW144" s="13" t="s">
        <v>33</v>
      </c>
      <c r="AX144" s="13" t="s">
        <v>72</v>
      </c>
      <c r="AY144" s="242" t="s">
        <v>151</v>
      </c>
    </row>
    <row r="145" s="14" customFormat="1">
      <c r="A145" s="14"/>
      <c r="B145" s="244"/>
      <c r="C145" s="245"/>
      <c r="D145" s="227" t="s">
        <v>162</v>
      </c>
      <c r="E145" s="246" t="s">
        <v>19</v>
      </c>
      <c r="F145" s="247" t="s">
        <v>204</v>
      </c>
      <c r="G145" s="245"/>
      <c r="H145" s="248">
        <v>260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162</v>
      </c>
      <c r="AU145" s="254" t="s">
        <v>82</v>
      </c>
      <c r="AV145" s="14" t="s">
        <v>158</v>
      </c>
      <c r="AW145" s="14" t="s">
        <v>33</v>
      </c>
      <c r="AX145" s="14" t="s">
        <v>80</v>
      </c>
      <c r="AY145" s="254" t="s">
        <v>151</v>
      </c>
    </row>
    <row r="146" s="2" customFormat="1" ht="16.5" customHeight="1">
      <c r="A146" s="40"/>
      <c r="B146" s="41"/>
      <c r="C146" s="214" t="s">
        <v>181</v>
      </c>
      <c r="D146" s="214" t="s">
        <v>153</v>
      </c>
      <c r="E146" s="215" t="s">
        <v>494</v>
      </c>
      <c r="F146" s="216" t="s">
        <v>495</v>
      </c>
      <c r="G146" s="217" t="s">
        <v>172</v>
      </c>
      <c r="H146" s="218">
        <v>48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0.00013999999999999999</v>
      </c>
      <c r="R146" s="223">
        <f>Q146*H146</f>
        <v>0.0067199999999999994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471</v>
      </c>
      <c r="AT146" s="225" t="s">
        <v>153</v>
      </c>
      <c r="AU146" s="225" t="s">
        <v>82</v>
      </c>
      <c r="AY146" s="19" t="s">
        <v>151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80</v>
      </c>
      <c r="BK146" s="226">
        <f>ROUND(I146*H146,2)</f>
        <v>0</v>
      </c>
      <c r="BL146" s="19" t="s">
        <v>471</v>
      </c>
      <c r="BM146" s="225" t="s">
        <v>496</v>
      </c>
    </row>
    <row r="147" s="2" customFormat="1">
      <c r="A147" s="40"/>
      <c r="B147" s="41"/>
      <c r="C147" s="42"/>
      <c r="D147" s="227" t="s">
        <v>160</v>
      </c>
      <c r="E147" s="42"/>
      <c r="F147" s="228" t="s">
        <v>497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160</v>
      </c>
      <c r="AU147" s="19" t="s">
        <v>82</v>
      </c>
    </row>
    <row r="148" s="16" customFormat="1">
      <c r="A148" s="16"/>
      <c r="B148" s="270"/>
      <c r="C148" s="271"/>
      <c r="D148" s="227" t="s">
        <v>162</v>
      </c>
      <c r="E148" s="272" t="s">
        <v>19</v>
      </c>
      <c r="F148" s="273" t="s">
        <v>498</v>
      </c>
      <c r="G148" s="271"/>
      <c r="H148" s="272" t="s">
        <v>19</v>
      </c>
      <c r="I148" s="274"/>
      <c r="J148" s="271"/>
      <c r="K148" s="271"/>
      <c r="L148" s="275"/>
      <c r="M148" s="276"/>
      <c r="N148" s="277"/>
      <c r="O148" s="277"/>
      <c r="P148" s="277"/>
      <c r="Q148" s="277"/>
      <c r="R148" s="277"/>
      <c r="S148" s="277"/>
      <c r="T148" s="27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9" t="s">
        <v>162</v>
      </c>
      <c r="AU148" s="279" t="s">
        <v>82</v>
      </c>
      <c r="AV148" s="16" t="s">
        <v>80</v>
      </c>
      <c r="AW148" s="16" t="s">
        <v>33</v>
      </c>
      <c r="AX148" s="16" t="s">
        <v>72</v>
      </c>
      <c r="AY148" s="279" t="s">
        <v>151</v>
      </c>
    </row>
    <row r="149" s="13" customFormat="1">
      <c r="A149" s="13"/>
      <c r="B149" s="232"/>
      <c r="C149" s="233"/>
      <c r="D149" s="227" t="s">
        <v>162</v>
      </c>
      <c r="E149" s="234" t="s">
        <v>19</v>
      </c>
      <c r="F149" s="235" t="s">
        <v>499</v>
      </c>
      <c r="G149" s="233"/>
      <c r="H149" s="236">
        <v>48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162</v>
      </c>
      <c r="AU149" s="242" t="s">
        <v>82</v>
      </c>
      <c r="AV149" s="13" t="s">
        <v>82</v>
      </c>
      <c r="AW149" s="13" t="s">
        <v>33</v>
      </c>
      <c r="AX149" s="13" t="s">
        <v>80</v>
      </c>
      <c r="AY149" s="242" t="s">
        <v>151</v>
      </c>
    </row>
    <row r="150" s="2" customFormat="1" ht="16.5" customHeight="1">
      <c r="A150" s="40"/>
      <c r="B150" s="41"/>
      <c r="C150" s="214" t="s">
        <v>189</v>
      </c>
      <c r="D150" s="214" t="s">
        <v>153</v>
      </c>
      <c r="E150" s="215" t="s">
        <v>500</v>
      </c>
      <c r="F150" s="216" t="s">
        <v>501</v>
      </c>
      <c r="G150" s="217" t="s">
        <v>172</v>
      </c>
      <c r="H150" s="218">
        <v>68</v>
      </c>
      <c r="I150" s="219"/>
      <c r="J150" s="220">
        <f>ROUND(I150*H150,2)</f>
        <v>0</v>
      </c>
      <c r="K150" s="216" t="s">
        <v>19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0.00013999999999999999</v>
      </c>
      <c r="R150" s="223">
        <f>Q150*H150</f>
        <v>0.0095199999999999989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471</v>
      </c>
      <c r="AT150" s="225" t="s">
        <v>153</v>
      </c>
      <c r="AU150" s="225" t="s">
        <v>82</v>
      </c>
      <c r="AY150" s="19" t="s">
        <v>151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80</v>
      </c>
      <c r="BK150" s="226">
        <f>ROUND(I150*H150,2)</f>
        <v>0</v>
      </c>
      <c r="BL150" s="19" t="s">
        <v>471</v>
      </c>
      <c r="BM150" s="225" t="s">
        <v>502</v>
      </c>
    </row>
    <row r="151" s="2" customFormat="1">
      <c r="A151" s="40"/>
      <c r="B151" s="41"/>
      <c r="C151" s="42"/>
      <c r="D151" s="227" t="s">
        <v>160</v>
      </c>
      <c r="E151" s="42"/>
      <c r="F151" s="228" t="s">
        <v>501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160</v>
      </c>
      <c r="AU151" s="19" t="s">
        <v>82</v>
      </c>
    </row>
    <row r="152" s="16" customFormat="1">
      <c r="A152" s="16"/>
      <c r="B152" s="270"/>
      <c r="C152" s="271"/>
      <c r="D152" s="227" t="s">
        <v>162</v>
      </c>
      <c r="E152" s="272" t="s">
        <v>19</v>
      </c>
      <c r="F152" s="273" t="s">
        <v>503</v>
      </c>
      <c r="G152" s="271"/>
      <c r="H152" s="272" t="s">
        <v>19</v>
      </c>
      <c r="I152" s="274"/>
      <c r="J152" s="271"/>
      <c r="K152" s="271"/>
      <c r="L152" s="275"/>
      <c r="M152" s="276"/>
      <c r="N152" s="277"/>
      <c r="O152" s="277"/>
      <c r="P152" s="277"/>
      <c r="Q152" s="277"/>
      <c r="R152" s="277"/>
      <c r="S152" s="277"/>
      <c r="T152" s="278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9" t="s">
        <v>162</v>
      </c>
      <c r="AU152" s="279" t="s">
        <v>82</v>
      </c>
      <c r="AV152" s="16" t="s">
        <v>80</v>
      </c>
      <c r="AW152" s="16" t="s">
        <v>33</v>
      </c>
      <c r="AX152" s="16" t="s">
        <v>72</v>
      </c>
      <c r="AY152" s="279" t="s">
        <v>151</v>
      </c>
    </row>
    <row r="153" s="13" customFormat="1">
      <c r="A153" s="13"/>
      <c r="B153" s="232"/>
      <c r="C153" s="233"/>
      <c r="D153" s="227" t="s">
        <v>162</v>
      </c>
      <c r="E153" s="234" t="s">
        <v>19</v>
      </c>
      <c r="F153" s="235" t="s">
        <v>504</v>
      </c>
      <c r="G153" s="233"/>
      <c r="H153" s="236">
        <v>20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162</v>
      </c>
      <c r="AU153" s="242" t="s">
        <v>82</v>
      </c>
      <c r="AV153" s="13" t="s">
        <v>82</v>
      </c>
      <c r="AW153" s="13" t="s">
        <v>33</v>
      </c>
      <c r="AX153" s="13" t="s">
        <v>72</v>
      </c>
      <c r="AY153" s="242" t="s">
        <v>151</v>
      </c>
    </row>
    <row r="154" s="16" customFormat="1">
      <c r="A154" s="16"/>
      <c r="B154" s="270"/>
      <c r="C154" s="271"/>
      <c r="D154" s="227" t="s">
        <v>162</v>
      </c>
      <c r="E154" s="272" t="s">
        <v>19</v>
      </c>
      <c r="F154" s="273" t="s">
        <v>505</v>
      </c>
      <c r="G154" s="271"/>
      <c r="H154" s="272" t="s">
        <v>19</v>
      </c>
      <c r="I154" s="274"/>
      <c r="J154" s="271"/>
      <c r="K154" s="271"/>
      <c r="L154" s="275"/>
      <c r="M154" s="276"/>
      <c r="N154" s="277"/>
      <c r="O154" s="277"/>
      <c r="P154" s="277"/>
      <c r="Q154" s="277"/>
      <c r="R154" s="277"/>
      <c r="S154" s="277"/>
      <c r="T154" s="278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9" t="s">
        <v>162</v>
      </c>
      <c r="AU154" s="279" t="s">
        <v>82</v>
      </c>
      <c r="AV154" s="16" t="s">
        <v>80</v>
      </c>
      <c r="AW154" s="16" t="s">
        <v>33</v>
      </c>
      <c r="AX154" s="16" t="s">
        <v>72</v>
      </c>
      <c r="AY154" s="279" t="s">
        <v>151</v>
      </c>
    </row>
    <row r="155" s="13" customFormat="1">
      <c r="A155" s="13"/>
      <c r="B155" s="232"/>
      <c r="C155" s="233"/>
      <c r="D155" s="227" t="s">
        <v>162</v>
      </c>
      <c r="E155" s="234" t="s">
        <v>19</v>
      </c>
      <c r="F155" s="235" t="s">
        <v>499</v>
      </c>
      <c r="G155" s="233"/>
      <c r="H155" s="236">
        <v>48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162</v>
      </c>
      <c r="AU155" s="242" t="s">
        <v>82</v>
      </c>
      <c r="AV155" s="13" t="s">
        <v>82</v>
      </c>
      <c r="AW155" s="13" t="s">
        <v>33</v>
      </c>
      <c r="AX155" s="13" t="s">
        <v>72</v>
      </c>
      <c r="AY155" s="242" t="s">
        <v>151</v>
      </c>
    </row>
    <row r="156" s="14" customFormat="1">
      <c r="A156" s="14"/>
      <c r="B156" s="244"/>
      <c r="C156" s="245"/>
      <c r="D156" s="227" t="s">
        <v>162</v>
      </c>
      <c r="E156" s="246" t="s">
        <v>19</v>
      </c>
      <c r="F156" s="247" t="s">
        <v>204</v>
      </c>
      <c r="G156" s="245"/>
      <c r="H156" s="248">
        <v>68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162</v>
      </c>
      <c r="AU156" s="254" t="s">
        <v>82</v>
      </c>
      <c r="AV156" s="14" t="s">
        <v>158</v>
      </c>
      <c r="AW156" s="14" t="s">
        <v>33</v>
      </c>
      <c r="AX156" s="14" t="s">
        <v>80</v>
      </c>
      <c r="AY156" s="254" t="s">
        <v>151</v>
      </c>
    </row>
    <row r="157" s="2" customFormat="1" ht="16.5" customHeight="1">
      <c r="A157" s="40"/>
      <c r="B157" s="41"/>
      <c r="C157" s="214" t="s">
        <v>197</v>
      </c>
      <c r="D157" s="214" t="s">
        <v>153</v>
      </c>
      <c r="E157" s="215" t="s">
        <v>506</v>
      </c>
      <c r="F157" s="216" t="s">
        <v>507</v>
      </c>
      <c r="G157" s="217" t="s">
        <v>172</v>
      </c>
      <c r="H157" s="218">
        <v>160</v>
      </c>
      <c r="I157" s="219"/>
      <c r="J157" s="220">
        <f>ROUND(I157*H157,2)</f>
        <v>0</v>
      </c>
      <c r="K157" s="216" t="s">
        <v>157</v>
      </c>
      <c r="L157" s="46"/>
      <c r="M157" s="221" t="s">
        <v>19</v>
      </c>
      <c r="N157" s="222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471</v>
      </c>
      <c r="AT157" s="225" t="s">
        <v>153</v>
      </c>
      <c r="AU157" s="225" t="s">
        <v>82</v>
      </c>
      <c r="AY157" s="19" t="s">
        <v>151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80</v>
      </c>
      <c r="BK157" s="226">
        <f>ROUND(I157*H157,2)</f>
        <v>0</v>
      </c>
      <c r="BL157" s="19" t="s">
        <v>471</v>
      </c>
      <c r="BM157" s="225" t="s">
        <v>508</v>
      </c>
    </row>
    <row r="158" s="2" customFormat="1">
      <c r="A158" s="40"/>
      <c r="B158" s="41"/>
      <c r="C158" s="42"/>
      <c r="D158" s="227" t="s">
        <v>160</v>
      </c>
      <c r="E158" s="42"/>
      <c r="F158" s="228" t="s">
        <v>509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160</v>
      </c>
      <c r="AU158" s="19" t="s">
        <v>82</v>
      </c>
    </row>
    <row r="159" s="16" customFormat="1">
      <c r="A159" s="16"/>
      <c r="B159" s="270"/>
      <c r="C159" s="271"/>
      <c r="D159" s="227" t="s">
        <v>162</v>
      </c>
      <c r="E159" s="272" t="s">
        <v>19</v>
      </c>
      <c r="F159" s="273" t="s">
        <v>510</v>
      </c>
      <c r="G159" s="271"/>
      <c r="H159" s="272" t="s">
        <v>19</v>
      </c>
      <c r="I159" s="274"/>
      <c r="J159" s="271"/>
      <c r="K159" s="271"/>
      <c r="L159" s="275"/>
      <c r="M159" s="276"/>
      <c r="N159" s="277"/>
      <c r="O159" s="277"/>
      <c r="P159" s="277"/>
      <c r="Q159" s="277"/>
      <c r="R159" s="277"/>
      <c r="S159" s="277"/>
      <c r="T159" s="278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9" t="s">
        <v>162</v>
      </c>
      <c r="AU159" s="279" t="s">
        <v>82</v>
      </c>
      <c r="AV159" s="16" t="s">
        <v>80</v>
      </c>
      <c r="AW159" s="16" t="s">
        <v>33</v>
      </c>
      <c r="AX159" s="16" t="s">
        <v>72</v>
      </c>
      <c r="AY159" s="279" t="s">
        <v>151</v>
      </c>
    </row>
    <row r="160" s="13" customFormat="1">
      <c r="A160" s="13"/>
      <c r="B160" s="232"/>
      <c r="C160" s="233"/>
      <c r="D160" s="227" t="s">
        <v>162</v>
      </c>
      <c r="E160" s="234" t="s">
        <v>19</v>
      </c>
      <c r="F160" s="235" t="s">
        <v>511</v>
      </c>
      <c r="G160" s="233"/>
      <c r="H160" s="236">
        <v>160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162</v>
      </c>
      <c r="AU160" s="242" t="s">
        <v>82</v>
      </c>
      <c r="AV160" s="13" t="s">
        <v>82</v>
      </c>
      <c r="AW160" s="13" t="s">
        <v>33</v>
      </c>
      <c r="AX160" s="13" t="s">
        <v>72</v>
      </c>
      <c r="AY160" s="242" t="s">
        <v>151</v>
      </c>
    </row>
    <row r="161" s="14" customFormat="1">
      <c r="A161" s="14"/>
      <c r="B161" s="244"/>
      <c r="C161" s="245"/>
      <c r="D161" s="227" t="s">
        <v>162</v>
      </c>
      <c r="E161" s="246" t="s">
        <v>19</v>
      </c>
      <c r="F161" s="247" t="s">
        <v>204</v>
      </c>
      <c r="G161" s="245"/>
      <c r="H161" s="248">
        <v>160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162</v>
      </c>
      <c r="AU161" s="254" t="s">
        <v>82</v>
      </c>
      <c r="AV161" s="14" t="s">
        <v>158</v>
      </c>
      <c r="AW161" s="14" t="s">
        <v>33</v>
      </c>
      <c r="AX161" s="14" t="s">
        <v>80</v>
      </c>
      <c r="AY161" s="254" t="s">
        <v>151</v>
      </c>
    </row>
    <row r="162" s="2" customFormat="1" ht="16.5" customHeight="1">
      <c r="A162" s="40"/>
      <c r="B162" s="41"/>
      <c r="C162" s="214" t="s">
        <v>205</v>
      </c>
      <c r="D162" s="214" t="s">
        <v>153</v>
      </c>
      <c r="E162" s="215" t="s">
        <v>512</v>
      </c>
      <c r="F162" s="216" t="s">
        <v>513</v>
      </c>
      <c r="G162" s="217" t="s">
        <v>225</v>
      </c>
      <c r="H162" s="218">
        <v>2</v>
      </c>
      <c r="I162" s="219"/>
      <c r="J162" s="220">
        <f>ROUND(I162*H162,2)</f>
        <v>0</v>
      </c>
      <c r="K162" s="216" t="s">
        <v>157</v>
      </c>
      <c r="L162" s="46"/>
      <c r="M162" s="221" t="s">
        <v>19</v>
      </c>
      <c r="N162" s="222" t="s">
        <v>43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471</v>
      </c>
      <c r="AT162" s="225" t="s">
        <v>153</v>
      </c>
      <c r="AU162" s="225" t="s">
        <v>82</v>
      </c>
      <c r="AY162" s="19" t="s">
        <v>151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80</v>
      </c>
      <c r="BK162" s="226">
        <f>ROUND(I162*H162,2)</f>
        <v>0</v>
      </c>
      <c r="BL162" s="19" t="s">
        <v>471</v>
      </c>
      <c r="BM162" s="225" t="s">
        <v>514</v>
      </c>
    </row>
    <row r="163" s="2" customFormat="1">
      <c r="A163" s="40"/>
      <c r="B163" s="41"/>
      <c r="C163" s="42"/>
      <c r="D163" s="227" t="s">
        <v>160</v>
      </c>
      <c r="E163" s="42"/>
      <c r="F163" s="228" t="s">
        <v>513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160</v>
      </c>
      <c r="AU163" s="19" t="s">
        <v>82</v>
      </c>
    </row>
    <row r="164" s="2" customFormat="1" ht="16.5" customHeight="1">
      <c r="A164" s="40"/>
      <c r="B164" s="41"/>
      <c r="C164" s="280" t="s">
        <v>195</v>
      </c>
      <c r="D164" s="280" t="s">
        <v>455</v>
      </c>
      <c r="E164" s="281" t="s">
        <v>515</v>
      </c>
      <c r="F164" s="282" t="s">
        <v>516</v>
      </c>
      <c r="G164" s="283" t="s">
        <v>225</v>
      </c>
      <c r="H164" s="284">
        <v>2</v>
      </c>
      <c r="I164" s="285"/>
      <c r="J164" s="286">
        <f>ROUND(I164*H164,2)</f>
        <v>0</v>
      </c>
      <c r="K164" s="282" t="s">
        <v>19</v>
      </c>
      <c r="L164" s="287"/>
      <c r="M164" s="288" t="s">
        <v>19</v>
      </c>
      <c r="N164" s="289" t="s">
        <v>43</v>
      </c>
      <c r="O164" s="86"/>
      <c r="P164" s="223">
        <f>O164*H164</f>
        <v>0</v>
      </c>
      <c r="Q164" s="223">
        <v>0.00032000000000000003</v>
      </c>
      <c r="R164" s="223">
        <f>Q164*H164</f>
        <v>0.00064000000000000005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517</v>
      </c>
      <c r="AT164" s="225" t="s">
        <v>455</v>
      </c>
      <c r="AU164" s="225" t="s">
        <v>82</v>
      </c>
      <c r="AY164" s="19" t="s">
        <v>151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80</v>
      </c>
      <c r="BK164" s="226">
        <f>ROUND(I164*H164,2)</f>
        <v>0</v>
      </c>
      <c r="BL164" s="19" t="s">
        <v>471</v>
      </c>
      <c r="BM164" s="225" t="s">
        <v>518</v>
      </c>
    </row>
    <row r="165" s="2" customFormat="1">
      <c r="A165" s="40"/>
      <c r="B165" s="41"/>
      <c r="C165" s="42"/>
      <c r="D165" s="227" t="s">
        <v>160</v>
      </c>
      <c r="E165" s="42"/>
      <c r="F165" s="228" t="s">
        <v>516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160</v>
      </c>
      <c r="AU165" s="19" t="s">
        <v>82</v>
      </c>
    </row>
    <row r="166" s="2" customFormat="1" ht="16.5" customHeight="1">
      <c r="A166" s="40"/>
      <c r="B166" s="41"/>
      <c r="C166" s="214" t="s">
        <v>217</v>
      </c>
      <c r="D166" s="214" t="s">
        <v>153</v>
      </c>
      <c r="E166" s="215" t="s">
        <v>519</v>
      </c>
      <c r="F166" s="216" t="s">
        <v>520</v>
      </c>
      <c r="G166" s="217" t="s">
        <v>225</v>
      </c>
      <c r="H166" s="218">
        <v>4</v>
      </c>
      <c r="I166" s="219"/>
      <c r="J166" s="220">
        <f>ROUND(I166*H166,2)</f>
        <v>0</v>
      </c>
      <c r="K166" s="216" t="s">
        <v>157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471</v>
      </c>
      <c r="AT166" s="225" t="s">
        <v>153</v>
      </c>
      <c r="AU166" s="225" t="s">
        <v>82</v>
      </c>
      <c r="AY166" s="19" t="s">
        <v>151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80</v>
      </c>
      <c r="BK166" s="226">
        <f>ROUND(I166*H166,2)</f>
        <v>0</v>
      </c>
      <c r="BL166" s="19" t="s">
        <v>471</v>
      </c>
      <c r="BM166" s="225" t="s">
        <v>521</v>
      </c>
    </row>
    <row r="167" s="2" customFormat="1">
      <c r="A167" s="40"/>
      <c r="B167" s="41"/>
      <c r="C167" s="42"/>
      <c r="D167" s="227" t="s">
        <v>160</v>
      </c>
      <c r="E167" s="42"/>
      <c r="F167" s="228" t="s">
        <v>520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160</v>
      </c>
      <c r="AU167" s="19" t="s">
        <v>82</v>
      </c>
    </row>
    <row r="168" s="2" customFormat="1" ht="16.5" customHeight="1">
      <c r="A168" s="40"/>
      <c r="B168" s="41"/>
      <c r="C168" s="280" t="s">
        <v>222</v>
      </c>
      <c r="D168" s="280" t="s">
        <v>455</v>
      </c>
      <c r="E168" s="281" t="s">
        <v>522</v>
      </c>
      <c r="F168" s="282" t="s">
        <v>523</v>
      </c>
      <c r="G168" s="283" t="s">
        <v>225</v>
      </c>
      <c r="H168" s="284">
        <v>4</v>
      </c>
      <c r="I168" s="285"/>
      <c r="J168" s="286">
        <f>ROUND(I168*H168,2)</f>
        <v>0</v>
      </c>
      <c r="K168" s="282" t="s">
        <v>19</v>
      </c>
      <c r="L168" s="287"/>
      <c r="M168" s="288" t="s">
        <v>19</v>
      </c>
      <c r="N168" s="289" t="s">
        <v>43</v>
      </c>
      <c r="O168" s="86"/>
      <c r="P168" s="223">
        <f>O168*H168</f>
        <v>0</v>
      </c>
      <c r="Q168" s="223">
        <v>0.00014999999999999999</v>
      </c>
      <c r="R168" s="223">
        <f>Q168*H168</f>
        <v>0.00059999999999999995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517</v>
      </c>
      <c r="AT168" s="225" t="s">
        <v>455</v>
      </c>
      <c r="AU168" s="225" t="s">
        <v>82</v>
      </c>
      <c r="AY168" s="19" t="s">
        <v>151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80</v>
      </c>
      <c r="BK168" s="226">
        <f>ROUND(I168*H168,2)</f>
        <v>0</v>
      </c>
      <c r="BL168" s="19" t="s">
        <v>471</v>
      </c>
      <c r="BM168" s="225" t="s">
        <v>524</v>
      </c>
    </row>
    <row r="169" s="2" customFormat="1">
      <c r="A169" s="40"/>
      <c r="B169" s="41"/>
      <c r="C169" s="42"/>
      <c r="D169" s="227" t="s">
        <v>160</v>
      </c>
      <c r="E169" s="42"/>
      <c r="F169" s="228" t="s">
        <v>523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160</v>
      </c>
      <c r="AU169" s="19" t="s">
        <v>82</v>
      </c>
    </row>
    <row r="170" s="2" customFormat="1" ht="21.75" customHeight="1">
      <c r="A170" s="40"/>
      <c r="B170" s="41"/>
      <c r="C170" s="214" t="s">
        <v>230</v>
      </c>
      <c r="D170" s="214" t="s">
        <v>153</v>
      </c>
      <c r="E170" s="215" t="s">
        <v>525</v>
      </c>
      <c r="F170" s="216" t="s">
        <v>526</v>
      </c>
      <c r="G170" s="217" t="s">
        <v>225</v>
      </c>
      <c r="H170" s="218">
        <v>1</v>
      </c>
      <c r="I170" s="219"/>
      <c r="J170" s="220">
        <f>ROUND(I170*H170,2)</f>
        <v>0</v>
      </c>
      <c r="K170" s="216" t="s">
        <v>157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471</v>
      </c>
      <c r="AT170" s="225" t="s">
        <v>153</v>
      </c>
      <c r="AU170" s="225" t="s">
        <v>82</v>
      </c>
      <c r="AY170" s="19" t="s">
        <v>151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80</v>
      </c>
      <c r="BK170" s="226">
        <f>ROUND(I170*H170,2)</f>
        <v>0</v>
      </c>
      <c r="BL170" s="19" t="s">
        <v>471</v>
      </c>
      <c r="BM170" s="225" t="s">
        <v>527</v>
      </c>
    </row>
    <row r="171" s="2" customFormat="1">
      <c r="A171" s="40"/>
      <c r="B171" s="41"/>
      <c r="C171" s="42"/>
      <c r="D171" s="227" t="s">
        <v>160</v>
      </c>
      <c r="E171" s="42"/>
      <c r="F171" s="228" t="s">
        <v>528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160</v>
      </c>
      <c r="AU171" s="19" t="s">
        <v>82</v>
      </c>
    </row>
    <row r="172" s="16" customFormat="1">
      <c r="A172" s="16"/>
      <c r="B172" s="270"/>
      <c r="C172" s="271"/>
      <c r="D172" s="227" t="s">
        <v>162</v>
      </c>
      <c r="E172" s="272" t="s">
        <v>19</v>
      </c>
      <c r="F172" s="273" t="s">
        <v>529</v>
      </c>
      <c r="G172" s="271"/>
      <c r="H172" s="272" t="s">
        <v>19</v>
      </c>
      <c r="I172" s="274"/>
      <c r="J172" s="271"/>
      <c r="K172" s="271"/>
      <c r="L172" s="275"/>
      <c r="M172" s="276"/>
      <c r="N172" s="277"/>
      <c r="O172" s="277"/>
      <c r="P172" s="277"/>
      <c r="Q172" s="277"/>
      <c r="R172" s="277"/>
      <c r="S172" s="277"/>
      <c r="T172" s="278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79" t="s">
        <v>162</v>
      </c>
      <c r="AU172" s="279" t="s">
        <v>82</v>
      </c>
      <c r="AV172" s="16" t="s">
        <v>80</v>
      </c>
      <c r="AW172" s="16" t="s">
        <v>33</v>
      </c>
      <c r="AX172" s="16" t="s">
        <v>72</v>
      </c>
      <c r="AY172" s="279" t="s">
        <v>151</v>
      </c>
    </row>
    <row r="173" s="13" customFormat="1">
      <c r="A173" s="13"/>
      <c r="B173" s="232"/>
      <c r="C173" s="233"/>
      <c r="D173" s="227" t="s">
        <v>162</v>
      </c>
      <c r="E173" s="234" t="s">
        <v>19</v>
      </c>
      <c r="F173" s="235" t="s">
        <v>80</v>
      </c>
      <c r="G173" s="233"/>
      <c r="H173" s="236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162</v>
      </c>
      <c r="AU173" s="242" t="s">
        <v>82</v>
      </c>
      <c r="AV173" s="13" t="s">
        <v>82</v>
      </c>
      <c r="AW173" s="13" t="s">
        <v>33</v>
      </c>
      <c r="AX173" s="13" t="s">
        <v>80</v>
      </c>
      <c r="AY173" s="242" t="s">
        <v>151</v>
      </c>
    </row>
    <row r="174" s="2" customFormat="1" ht="16.5" customHeight="1">
      <c r="A174" s="40"/>
      <c r="B174" s="41"/>
      <c r="C174" s="214" t="s">
        <v>236</v>
      </c>
      <c r="D174" s="214" t="s">
        <v>153</v>
      </c>
      <c r="E174" s="215" t="s">
        <v>530</v>
      </c>
      <c r="F174" s="216" t="s">
        <v>531</v>
      </c>
      <c r="G174" s="217" t="s">
        <v>172</v>
      </c>
      <c r="H174" s="218">
        <v>48</v>
      </c>
      <c r="I174" s="219"/>
      <c r="J174" s="220">
        <f>ROUND(I174*H174,2)</f>
        <v>0</v>
      </c>
      <c r="K174" s="216" t="s">
        <v>157</v>
      </c>
      <c r="L174" s="46"/>
      <c r="M174" s="221" t="s">
        <v>19</v>
      </c>
      <c r="N174" s="222" t="s">
        <v>43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471</v>
      </c>
      <c r="AT174" s="225" t="s">
        <v>153</v>
      </c>
      <c r="AU174" s="225" t="s">
        <v>82</v>
      </c>
      <c r="AY174" s="19" t="s">
        <v>151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80</v>
      </c>
      <c r="BK174" s="226">
        <f>ROUND(I174*H174,2)</f>
        <v>0</v>
      </c>
      <c r="BL174" s="19" t="s">
        <v>471</v>
      </c>
      <c r="BM174" s="225" t="s">
        <v>532</v>
      </c>
    </row>
    <row r="175" s="2" customFormat="1">
      <c r="A175" s="40"/>
      <c r="B175" s="41"/>
      <c r="C175" s="42"/>
      <c r="D175" s="227" t="s">
        <v>160</v>
      </c>
      <c r="E175" s="42"/>
      <c r="F175" s="228" t="s">
        <v>533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160</v>
      </c>
      <c r="AU175" s="19" t="s">
        <v>82</v>
      </c>
    </row>
    <row r="176" s="16" customFormat="1">
      <c r="A176" s="16"/>
      <c r="B176" s="270"/>
      <c r="C176" s="271"/>
      <c r="D176" s="227" t="s">
        <v>162</v>
      </c>
      <c r="E176" s="272" t="s">
        <v>19</v>
      </c>
      <c r="F176" s="273" t="s">
        <v>534</v>
      </c>
      <c r="G176" s="271"/>
      <c r="H176" s="272" t="s">
        <v>19</v>
      </c>
      <c r="I176" s="274"/>
      <c r="J176" s="271"/>
      <c r="K176" s="271"/>
      <c r="L176" s="275"/>
      <c r="M176" s="276"/>
      <c r="N176" s="277"/>
      <c r="O176" s="277"/>
      <c r="P176" s="277"/>
      <c r="Q176" s="277"/>
      <c r="R176" s="277"/>
      <c r="S176" s="277"/>
      <c r="T176" s="278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9" t="s">
        <v>162</v>
      </c>
      <c r="AU176" s="279" t="s">
        <v>82</v>
      </c>
      <c r="AV176" s="16" t="s">
        <v>80</v>
      </c>
      <c r="AW176" s="16" t="s">
        <v>33</v>
      </c>
      <c r="AX176" s="16" t="s">
        <v>72</v>
      </c>
      <c r="AY176" s="279" t="s">
        <v>151</v>
      </c>
    </row>
    <row r="177" s="16" customFormat="1">
      <c r="A177" s="16"/>
      <c r="B177" s="270"/>
      <c r="C177" s="271"/>
      <c r="D177" s="227" t="s">
        <v>162</v>
      </c>
      <c r="E177" s="272" t="s">
        <v>19</v>
      </c>
      <c r="F177" s="273" t="s">
        <v>535</v>
      </c>
      <c r="G177" s="271"/>
      <c r="H177" s="272" t="s">
        <v>19</v>
      </c>
      <c r="I177" s="274"/>
      <c r="J177" s="271"/>
      <c r="K177" s="271"/>
      <c r="L177" s="275"/>
      <c r="M177" s="276"/>
      <c r="N177" s="277"/>
      <c r="O177" s="277"/>
      <c r="P177" s="277"/>
      <c r="Q177" s="277"/>
      <c r="R177" s="277"/>
      <c r="S177" s="277"/>
      <c r="T177" s="278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79" t="s">
        <v>162</v>
      </c>
      <c r="AU177" s="279" t="s">
        <v>82</v>
      </c>
      <c r="AV177" s="16" t="s">
        <v>80</v>
      </c>
      <c r="AW177" s="16" t="s">
        <v>33</v>
      </c>
      <c r="AX177" s="16" t="s">
        <v>72</v>
      </c>
      <c r="AY177" s="279" t="s">
        <v>151</v>
      </c>
    </row>
    <row r="178" s="13" customFormat="1">
      <c r="A178" s="13"/>
      <c r="B178" s="232"/>
      <c r="C178" s="233"/>
      <c r="D178" s="227" t="s">
        <v>162</v>
      </c>
      <c r="E178" s="234" t="s">
        <v>19</v>
      </c>
      <c r="F178" s="235" t="s">
        <v>536</v>
      </c>
      <c r="G178" s="233"/>
      <c r="H178" s="236">
        <v>24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162</v>
      </c>
      <c r="AU178" s="242" t="s">
        <v>82</v>
      </c>
      <c r="AV178" s="13" t="s">
        <v>82</v>
      </c>
      <c r="AW178" s="13" t="s">
        <v>33</v>
      </c>
      <c r="AX178" s="13" t="s">
        <v>72</v>
      </c>
      <c r="AY178" s="242" t="s">
        <v>151</v>
      </c>
    </row>
    <row r="179" s="16" customFormat="1">
      <c r="A179" s="16"/>
      <c r="B179" s="270"/>
      <c r="C179" s="271"/>
      <c r="D179" s="227" t="s">
        <v>162</v>
      </c>
      <c r="E179" s="272" t="s">
        <v>19</v>
      </c>
      <c r="F179" s="273" t="s">
        <v>537</v>
      </c>
      <c r="G179" s="271"/>
      <c r="H179" s="272" t="s">
        <v>19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9" t="s">
        <v>162</v>
      </c>
      <c r="AU179" s="279" t="s">
        <v>82</v>
      </c>
      <c r="AV179" s="16" t="s">
        <v>80</v>
      </c>
      <c r="AW179" s="16" t="s">
        <v>33</v>
      </c>
      <c r="AX179" s="16" t="s">
        <v>72</v>
      </c>
      <c r="AY179" s="279" t="s">
        <v>151</v>
      </c>
    </row>
    <row r="180" s="13" customFormat="1">
      <c r="A180" s="13"/>
      <c r="B180" s="232"/>
      <c r="C180" s="233"/>
      <c r="D180" s="227" t="s">
        <v>162</v>
      </c>
      <c r="E180" s="234" t="s">
        <v>19</v>
      </c>
      <c r="F180" s="235" t="s">
        <v>230</v>
      </c>
      <c r="G180" s="233"/>
      <c r="H180" s="236">
        <v>12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162</v>
      </c>
      <c r="AU180" s="242" t="s">
        <v>82</v>
      </c>
      <c r="AV180" s="13" t="s">
        <v>82</v>
      </c>
      <c r="AW180" s="13" t="s">
        <v>33</v>
      </c>
      <c r="AX180" s="13" t="s">
        <v>72</v>
      </c>
      <c r="AY180" s="242" t="s">
        <v>151</v>
      </c>
    </row>
    <row r="181" s="16" customFormat="1">
      <c r="A181" s="16"/>
      <c r="B181" s="270"/>
      <c r="C181" s="271"/>
      <c r="D181" s="227" t="s">
        <v>162</v>
      </c>
      <c r="E181" s="272" t="s">
        <v>19</v>
      </c>
      <c r="F181" s="273" t="s">
        <v>481</v>
      </c>
      <c r="G181" s="271"/>
      <c r="H181" s="272" t="s">
        <v>19</v>
      </c>
      <c r="I181" s="274"/>
      <c r="J181" s="271"/>
      <c r="K181" s="271"/>
      <c r="L181" s="275"/>
      <c r="M181" s="276"/>
      <c r="N181" s="277"/>
      <c r="O181" s="277"/>
      <c r="P181" s="277"/>
      <c r="Q181" s="277"/>
      <c r="R181" s="277"/>
      <c r="S181" s="277"/>
      <c r="T181" s="278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79" t="s">
        <v>162</v>
      </c>
      <c r="AU181" s="279" t="s">
        <v>82</v>
      </c>
      <c r="AV181" s="16" t="s">
        <v>80</v>
      </c>
      <c r="AW181" s="16" t="s">
        <v>33</v>
      </c>
      <c r="AX181" s="16" t="s">
        <v>72</v>
      </c>
      <c r="AY181" s="279" t="s">
        <v>151</v>
      </c>
    </row>
    <row r="182" s="13" customFormat="1">
      <c r="A182" s="13"/>
      <c r="B182" s="232"/>
      <c r="C182" s="233"/>
      <c r="D182" s="227" t="s">
        <v>162</v>
      </c>
      <c r="E182" s="234" t="s">
        <v>19</v>
      </c>
      <c r="F182" s="235" t="s">
        <v>230</v>
      </c>
      <c r="G182" s="233"/>
      <c r="H182" s="236">
        <v>12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162</v>
      </c>
      <c r="AU182" s="242" t="s">
        <v>82</v>
      </c>
      <c r="AV182" s="13" t="s">
        <v>82</v>
      </c>
      <c r="AW182" s="13" t="s">
        <v>33</v>
      </c>
      <c r="AX182" s="13" t="s">
        <v>72</v>
      </c>
      <c r="AY182" s="242" t="s">
        <v>151</v>
      </c>
    </row>
    <row r="183" s="14" customFormat="1">
      <c r="A183" s="14"/>
      <c r="B183" s="244"/>
      <c r="C183" s="245"/>
      <c r="D183" s="227" t="s">
        <v>162</v>
      </c>
      <c r="E183" s="246" t="s">
        <v>19</v>
      </c>
      <c r="F183" s="247" t="s">
        <v>204</v>
      </c>
      <c r="G183" s="245"/>
      <c r="H183" s="248">
        <v>48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162</v>
      </c>
      <c r="AU183" s="254" t="s">
        <v>82</v>
      </c>
      <c r="AV183" s="14" t="s">
        <v>158</v>
      </c>
      <c r="AW183" s="14" t="s">
        <v>33</v>
      </c>
      <c r="AX183" s="14" t="s">
        <v>80</v>
      </c>
      <c r="AY183" s="254" t="s">
        <v>151</v>
      </c>
    </row>
    <row r="184" s="2" customFormat="1" ht="16.5" customHeight="1">
      <c r="A184" s="40"/>
      <c r="B184" s="41"/>
      <c r="C184" s="214" t="s">
        <v>242</v>
      </c>
      <c r="D184" s="214" t="s">
        <v>153</v>
      </c>
      <c r="E184" s="215" t="s">
        <v>538</v>
      </c>
      <c r="F184" s="216" t="s">
        <v>539</v>
      </c>
      <c r="G184" s="217" t="s">
        <v>172</v>
      </c>
      <c r="H184" s="218">
        <v>24</v>
      </c>
      <c r="I184" s="219"/>
      <c r="J184" s="220">
        <f>ROUND(I184*H184,2)</f>
        <v>0</v>
      </c>
      <c r="K184" s="216" t="s">
        <v>157</v>
      </c>
      <c r="L184" s="46"/>
      <c r="M184" s="221" t="s">
        <v>19</v>
      </c>
      <c r="N184" s="222" t="s">
        <v>43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471</v>
      </c>
      <c r="AT184" s="225" t="s">
        <v>153</v>
      </c>
      <c r="AU184" s="225" t="s">
        <v>82</v>
      </c>
      <c r="AY184" s="19" t="s">
        <v>151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80</v>
      </c>
      <c r="BK184" s="226">
        <f>ROUND(I184*H184,2)</f>
        <v>0</v>
      </c>
      <c r="BL184" s="19" t="s">
        <v>471</v>
      </c>
      <c r="BM184" s="225" t="s">
        <v>540</v>
      </c>
    </row>
    <row r="185" s="2" customFormat="1">
      <c r="A185" s="40"/>
      <c r="B185" s="41"/>
      <c r="C185" s="42"/>
      <c r="D185" s="227" t="s">
        <v>160</v>
      </c>
      <c r="E185" s="42"/>
      <c r="F185" s="228" t="s">
        <v>541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160</v>
      </c>
      <c r="AU185" s="19" t="s">
        <v>82</v>
      </c>
    </row>
    <row r="186" s="16" customFormat="1">
      <c r="A186" s="16"/>
      <c r="B186" s="270"/>
      <c r="C186" s="271"/>
      <c r="D186" s="227" t="s">
        <v>162</v>
      </c>
      <c r="E186" s="272" t="s">
        <v>19</v>
      </c>
      <c r="F186" s="273" t="s">
        <v>534</v>
      </c>
      <c r="G186" s="271"/>
      <c r="H186" s="272" t="s">
        <v>19</v>
      </c>
      <c r="I186" s="274"/>
      <c r="J186" s="271"/>
      <c r="K186" s="271"/>
      <c r="L186" s="275"/>
      <c r="M186" s="276"/>
      <c r="N186" s="277"/>
      <c r="O186" s="277"/>
      <c r="P186" s="277"/>
      <c r="Q186" s="277"/>
      <c r="R186" s="277"/>
      <c r="S186" s="277"/>
      <c r="T186" s="278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79" t="s">
        <v>162</v>
      </c>
      <c r="AU186" s="279" t="s">
        <v>82</v>
      </c>
      <c r="AV186" s="16" t="s">
        <v>80</v>
      </c>
      <c r="AW186" s="16" t="s">
        <v>33</v>
      </c>
      <c r="AX186" s="16" t="s">
        <v>72</v>
      </c>
      <c r="AY186" s="279" t="s">
        <v>151</v>
      </c>
    </row>
    <row r="187" s="16" customFormat="1">
      <c r="A187" s="16"/>
      <c r="B187" s="270"/>
      <c r="C187" s="271"/>
      <c r="D187" s="227" t="s">
        <v>162</v>
      </c>
      <c r="E187" s="272" t="s">
        <v>19</v>
      </c>
      <c r="F187" s="273" t="s">
        <v>542</v>
      </c>
      <c r="G187" s="271"/>
      <c r="H187" s="272" t="s">
        <v>19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79" t="s">
        <v>162</v>
      </c>
      <c r="AU187" s="279" t="s">
        <v>82</v>
      </c>
      <c r="AV187" s="16" t="s">
        <v>80</v>
      </c>
      <c r="AW187" s="16" t="s">
        <v>33</v>
      </c>
      <c r="AX187" s="16" t="s">
        <v>72</v>
      </c>
      <c r="AY187" s="279" t="s">
        <v>151</v>
      </c>
    </row>
    <row r="188" s="13" customFormat="1">
      <c r="A188" s="13"/>
      <c r="B188" s="232"/>
      <c r="C188" s="233"/>
      <c r="D188" s="227" t="s">
        <v>162</v>
      </c>
      <c r="E188" s="234" t="s">
        <v>19</v>
      </c>
      <c r="F188" s="235" t="s">
        <v>536</v>
      </c>
      <c r="G188" s="233"/>
      <c r="H188" s="236">
        <v>24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162</v>
      </c>
      <c r="AU188" s="242" t="s">
        <v>82</v>
      </c>
      <c r="AV188" s="13" t="s">
        <v>82</v>
      </c>
      <c r="AW188" s="13" t="s">
        <v>33</v>
      </c>
      <c r="AX188" s="13" t="s">
        <v>80</v>
      </c>
      <c r="AY188" s="242" t="s">
        <v>151</v>
      </c>
    </row>
    <row r="189" s="2" customFormat="1" ht="16.5" customHeight="1">
      <c r="A189" s="40"/>
      <c r="B189" s="41"/>
      <c r="C189" s="214" t="s">
        <v>8</v>
      </c>
      <c r="D189" s="214" t="s">
        <v>153</v>
      </c>
      <c r="E189" s="215" t="s">
        <v>543</v>
      </c>
      <c r="F189" s="216" t="s">
        <v>544</v>
      </c>
      <c r="G189" s="217" t="s">
        <v>172</v>
      </c>
      <c r="H189" s="218">
        <v>24</v>
      </c>
      <c r="I189" s="219"/>
      <c r="J189" s="220">
        <f>ROUND(I189*H189,2)</f>
        <v>0</v>
      </c>
      <c r="K189" s="216" t="s">
        <v>157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471</v>
      </c>
      <c r="AT189" s="225" t="s">
        <v>153</v>
      </c>
      <c r="AU189" s="225" t="s">
        <v>82</v>
      </c>
      <c r="AY189" s="19" t="s">
        <v>151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80</v>
      </c>
      <c r="BK189" s="226">
        <f>ROUND(I189*H189,2)</f>
        <v>0</v>
      </c>
      <c r="BL189" s="19" t="s">
        <v>471</v>
      </c>
      <c r="BM189" s="225" t="s">
        <v>545</v>
      </c>
    </row>
    <row r="190" s="2" customFormat="1">
      <c r="A190" s="40"/>
      <c r="B190" s="41"/>
      <c r="C190" s="42"/>
      <c r="D190" s="227" t="s">
        <v>160</v>
      </c>
      <c r="E190" s="42"/>
      <c r="F190" s="228" t="s">
        <v>546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160</v>
      </c>
      <c r="AU190" s="19" t="s">
        <v>82</v>
      </c>
    </row>
    <row r="191" s="16" customFormat="1">
      <c r="A191" s="16"/>
      <c r="B191" s="270"/>
      <c r="C191" s="271"/>
      <c r="D191" s="227" t="s">
        <v>162</v>
      </c>
      <c r="E191" s="272" t="s">
        <v>19</v>
      </c>
      <c r="F191" s="273" t="s">
        <v>534</v>
      </c>
      <c r="G191" s="271"/>
      <c r="H191" s="272" t="s">
        <v>19</v>
      </c>
      <c r="I191" s="274"/>
      <c r="J191" s="271"/>
      <c r="K191" s="271"/>
      <c r="L191" s="275"/>
      <c r="M191" s="276"/>
      <c r="N191" s="277"/>
      <c r="O191" s="277"/>
      <c r="P191" s="277"/>
      <c r="Q191" s="277"/>
      <c r="R191" s="277"/>
      <c r="S191" s="277"/>
      <c r="T191" s="27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79" t="s">
        <v>162</v>
      </c>
      <c r="AU191" s="279" t="s">
        <v>82</v>
      </c>
      <c r="AV191" s="16" t="s">
        <v>80</v>
      </c>
      <c r="AW191" s="16" t="s">
        <v>33</v>
      </c>
      <c r="AX191" s="16" t="s">
        <v>72</v>
      </c>
      <c r="AY191" s="279" t="s">
        <v>151</v>
      </c>
    </row>
    <row r="192" s="16" customFormat="1">
      <c r="A192" s="16"/>
      <c r="B192" s="270"/>
      <c r="C192" s="271"/>
      <c r="D192" s="227" t="s">
        <v>162</v>
      </c>
      <c r="E192" s="272" t="s">
        <v>19</v>
      </c>
      <c r="F192" s="273" t="s">
        <v>547</v>
      </c>
      <c r="G192" s="271"/>
      <c r="H192" s="272" t="s">
        <v>19</v>
      </c>
      <c r="I192" s="274"/>
      <c r="J192" s="271"/>
      <c r="K192" s="271"/>
      <c r="L192" s="275"/>
      <c r="M192" s="276"/>
      <c r="N192" s="277"/>
      <c r="O192" s="277"/>
      <c r="P192" s="277"/>
      <c r="Q192" s="277"/>
      <c r="R192" s="277"/>
      <c r="S192" s="277"/>
      <c r="T192" s="278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79" t="s">
        <v>162</v>
      </c>
      <c r="AU192" s="279" t="s">
        <v>82</v>
      </c>
      <c r="AV192" s="16" t="s">
        <v>80</v>
      </c>
      <c r="AW192" s="16" t="s">
        <v>33</v>
      </c>
      <c r="AX192" s="16" t="s">
        <v>72</v>
      </c>
      <c r="AY192" s="279" t="s">
        <v>151</v>
      </c>
    </row>
    <row r="193" s="13" customFormat="1">
      <c r="A193" s="13"/>
      <c r="B193" s="232"/>
      <c r="C193" s="233"/>
      <c r="D193" s="227" t="s">
        <v>162</v>
      </c>
      <c r="E193" s="234" t="s">
        <v>19</v>
      </c>
      <c r="F193" s="235" t="s">
        <v>230</v>
      </c>
      <c r="G193" s="233"/>
      <c r="H193" s="236">
        <v>12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162</v>
      </c>
      <c r="AU193" s="242" t="s">
        <v>82</v>
      </c>
      <c r="AV193" s="13" t="s">
        <v>82</v>
      </c>
      <c r="AW193" s="13" t="s">
        <v>33</v>
      </c>
      <c r="AX193" s="13" t="s">
        <v>72</v>
      </c>
      <c r="AY193" s="242" t="s">
        <v>151</v>
      </c>
    </row>
    <row r="194" s="16" customFormat="1">
      <c r="A194" s="16"/>
      <c r="B194" s="270"/>
      <c r="C194" s="271"/>
      <c r="D194" s="227" t="s">
        <v>162</v>
      </c>
      <c r="E194" s="272" t="s">
        <v>19</v>
      </c>
      <c r="F194" s="273" t="s">
        <v>548</v>
      </c>
      <c r="G194" s="271"/>
      <c r="H194" s="272" t="s">
        <v>19</v>
      </c>
      <c r="I194" s="274"/>
      <c r="J194" s="271"/>
      <c r="K194" s="271"/>
      <c r="L194" s="275"/>
      <c r="M194" s="276"/>
      <c r="N194" s="277"/>
      <c r="O194" s="277"/>
      <c r="P194" s="277"/>
      <c r="Q194" s="277"/>
      <c r="R194" s="277"/>
      <c r="S194" s="277"/>
      <c r="T194" s="278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9" t="s">
        <v>162</v>
      </c>
      <c r="AU194" s="279" t="s">
        <v>82</v>
      </c>
      <c r="AV194" s="16" t="s">
        <v>80</v>
      </c>
      <c r="AW194" s="16" t="s">
        <v>33</v>
      </c>
      <c r="AX194" s="16" t="s">
        <v>72</v>
      </c>
      <c r="AY194" s="279" t="s">
        <v>151</v>
      </c>
    </row>
    <row r="195" s="13" customFormat="1">
      <c r="A195" s="13"/>
      <c r="B195" s="232"/>
      <c r="C195" s="233"/>
      <c r="D195" s="227" t="s">
        <v>162</v>
      </c>
      <c r="E195" s="234" t="s">
        <v>19</v>
      </c>
      <c r="F195" s="235" t="s">
        <v>230</v>
      </c>
      <c r="G195" s="233"/>
      <c r="H195" s="236">
        <v>12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162</v>
      </c>
      <c r="AU195" s="242" t="s">
        <v>82</v>
      </c>
      <c r="AV195" s="13" t="s">
        <v>82</v>
      </c>
      <c r="AW195" s="13" t="s">
        <v>33</v>
      </c>
      <c r="AX195" s="13" t="s">
        <v>72</v>
      </c>
      <c r="AY195" s="242" t="s">
        <v>151</v>
      </c>
    </row>
    <row r="196" s="14" customFormat="1">
      <c r="A196" s="14"/>
      <c r="B196" s="244"/>
      <c r="C196" s="245"/>
      <c r="D196" s="227" t="s">
        <v>162</v>
      </c>
      <c r="E196" s="246" t="s">
        <v>19</v>
      </c>
      <c r="F196" s="247" t="s">
        <v>204</v>
      </c>
      <c r="G196" s="245"/>
      <c r="H196" s="248">
        <v>24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162</v>
      </c>
      <c r="AU196" s="254" t="s">
        <v>82</v>
      </c>
      <c r="AV196" s="14" t="s">
        <v>158</v>
      </c>
      <c r="AW196" s="14" t="s">
        <v>33</v>
      </c>
      <c r="AX196" s="14" t="s">
        <v>80</v>
      </c>
      <c r="AY196" s="254" t="s">
        <v>151</v>
      </c>
    </row>
    <row r="197" s="2" customFormat="1" ht="16.5" customHeight="1">
      <c r="A197" s="40"/>
      <c r="B197" s="41"/>
      <c r="C197" s="214" t="s">
        <v>253</v>
      </c>
      <c r="D197" s="214" t="s">
        <v>153</v>
      </c>
      <c r="E197" s="215" t="s">
        <v>549</v>
      </c>
      <c r="F197" s="216" t="s">
        <v>550</v>
      </c>
      <c r="G197" s="217" t="s">
        <v>172</v>
      </c>
      <c r="H197" s="218">
        <v>12</v>
      </c>
      <c r="I197" s="219"/>
      <c r="J197" s="220">
        <f>ROUND(I197*H197,2)</f>
        <v>0</v>
      </c>
      <c r="K197" s="216" t="s">
        <v>157</v>
      </c>
      <c r="L197" s="46"/>
      <c r="M197" s="221" t="s">
        <v>19</v>
      </c>
      <c r="N197" s="222" t="s">
        <v>43</v>
      </c>
      <c r="O197" s="86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471</v>
      </c>
      <c r="AT197" s="225" t="s">
        <v>153</v>
      </c>
      <c r="AU197" s="225" t="s">
        <v>82</v>
      </c>
      <c r="AY197" s="19" t="s">
        <v>151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80</v>
      </c>
      <c r="BK197" s="226">
        <f>ROUND(I197*H197,2)</f>
        <v>0</v>
      </c>
      <c r="BL197" s="19" t="s">
        <v>471</v>
      </c>
      <c r="BM197" s="225" t="s">
        <v>551</v>
      </c>
    </row>
    <row r="198" s="2" customFormat="1">
      <c r="A198" s="40"/>
      <c r="B198" s="41"/>
      <c r="C198" s="42"/>
      <c r="D198" s="227" t="s">
        <v>160</v>
      </c>
      <c r="E198" s="42"/>
      <c r="F198" s="228" t="s">
        <v>552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160</v>
      </c>
      <c r="AU198" s="19" t="s">
        <v>82</v>
      </c>
    </row>
    <row r="199" s="16" customFormat="1">
      <c r="A199" s="16"/>
      <c r="B199" s="270"/>
      <c r="C199" s="271"/>
      <c r="D199" s="227" t="s">
        <v>162</v>
      </c>
      <c r="E199" s="272" t="s">
        <v>19</v>
      </c>
      <c r="F199" s="273" t="s">
        <v>534</v>
      </c>
      <c r="G199" s="271"/>
      <c r="H199" s="272" t="s">
        <v>19</v>
      </c>
      <c r="I199" s="274"/>
      <c r="J199" s="271"/>
      <c r="K199" s="271"/>
      <c r="L199" s="275"/>
      <c r="M199" s="276"/>
      <c r="N199" s="277"/>
      <c r="O199" s="277"/>
      <c r="P199" s="277"/>
      <c r="Q199" s="277"/>
      <c r="R199" s="277"/>
      <c r="S199" s="277"/>
      <c r="T199" s="278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79" t="s">
        <v>162</v>
      </c>
      <c r="AU199" s="279" t="s">
        <v>82</v>
      </c>
      <c r="AV199" s="16" t="s">
        <v>80</v>
      </c>
      <c r="AW199" s="16" t="s">
        <v>33</v>
      </c>
      <c r="AX199" s="16" t="s">
        <v>72</v>
      </c>
      <c r="AY199" s="279" t="s">
        <v>151</v>
      </c>
    </row>
    <row r="200" s="16" customFormat="1">
      <c r="A200" s="16"/>
      <c r="B200" s="270"/>
      <c r="C200" s="271"/>
      <c r="D200" s="227" t="s">
        <v>162</v>
      </c>
      <c r="E200" s="272" t="s">
        <v>19</v>
      </c>
      <c r="F200" s="273" t="s">
        <v>488</v>
      </c>
      <c r="G200" s="271"/>
      <c r="H200" s="272" t="s">
        <v>19</v>
      </c>
      <c r="I200" s="274"/>
      <c r="J200" s="271"/>
      <c r="K200" s="271"/>
      <c r="L200" s="275"/>
      <c r="M200" s="276"/>
      <c r="N200" s="277"/>
      <c r="O200" s="277"/>
      <c r="P200" s="277"/>
      <c r="Q200" s="277"/>
      <c r="R200" s="277"/>
      <c r="S200" s="277"/>
      <c r="T200" s="278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79" t="s">
        <v>162</v>
      </c>
      <c r="AU200" s="279" t="s">
        <v>82</v>
      </c>
      <c r="AV200" s="16" t="s">
        <v>80</v>
      </c>
      <c r="AW200" s="16" t="s">
        <v>33</v>
      </c>
      <c r="AX200" s="16" t="s">
        <v>72</v>
      </c>
      <c r="AY200" s="279" t="s">
        <v>151</v>
      </c>
    </row>
    <row r="201" s="13" customFormat="1">
      <c r="A201" s="13"/>
      <c r="B201" s="232"/>
      <c r="C201" s="233"/>
      <c r="D201" s="227" t="s">
        <v>162</v>
      </c>
      <c r="E201" s="234" t="s">
        <v>19</v>
      </c>
      <c r="F201" s="235" t="s">
        <v>230</v>
      </c>
      <c r="G201" s="233"/>
      <c r="H201" s="236">
        <v>12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162</v>
      </c>
      <c r="AU201" s="242" t="s">
        <v>82</v>
      </c>
      <c r="AV201" s="13" t="s">
        <v>82</v>
      </c>
      <c r="AW201" s="13" t="s">
        <v>33</v>
      </c>
      <c r="AX201" s="13" t="s">
        <v>80</v>
      </c>
      <c r="AY201" s="242" t="s">
        <v>151</v>
      </c>
    </row>
    <row r="202" s="2" customFormat="1" ht="16.5" customHeight="1">
      <c r="A202" s="40"/>
      <c r="B202" s="41"/>
      <c r="C202" s="214" t="s">
        <v>259</v>
      </c>
      <c r="D202" s="214" t="s">
        <v>153</v>
      </c>
      <c r="E202" s="215" t="s">
        <v>553</v>
      </c>
      <c r="F202" s="216" t="s">
        <v>554</v>
      </c>
      <c r="G202" s="217" t="s">
        <v>172</v>
      </c>
      <c r="H202" s="218">
        <v>24</v>
      </c>
      <c r="I202" s="219"/>
      <c r="J202" s="220">
        <f>ROUND(I202*H202,2)</f>
        <v>0</v>
      </c>
      <c r="K202" s="216" t="s">
        <v>157</v>
      </c>
      <c r="L202" s="46"/>
      <c r="M202" s="221" t="s">
        <v>19</v>
      </c>
      <c r="N202" s="222" t="s">
        <v>43</v>
      </c>
      <c r="O202" s="86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471</v>
      </c>
      <c r="AT202" s="225" t="s">
        <v>153</v>
      </c>
      <c r="AU202" s="225" t="s">
        <v>82</v>
      </c>
      <c r="AY202" s="19" t="s">
        <v>151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80</v>
      </c>
      <c r="BK202" s="226">
        <f>ROUND(I202*H202,2)</f>
        <v>0</v>
      </c>
      <c r="BL202" s="19" t="s">
        <v>471</v>
      </c>
      <c r="BM202" s="225" t="s">
        <v>555</v>
      </c>
    </row>
    <row r="203" s="2" customFormat="1">
      <c r="A203" s="40"/>
      <c r="B203" s="41"/>
      <c r="C203" s="42"/>
      <c r="D203" s="227" t="s">
        <v>160</v>
      </c>
      <c r="E203" s="42"/>
      <c r="F203" s="228" t="s">
        <v>556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160</v>
      </c>
      <c r="AU203" s="19" t="s">
        <v>82</v>
      </c>
    </row>
    <row r="204" s="16" customFormat="1">
      <c r="A204" s="16"/>
      <c r="B204" s="270"/>
      <c r="C204" s="271"/>
      <c r="D204" s="227" t="s">
        <v>162</v>
      </c>
      <c r="E204" s="272" t="s">
        <v>19</v>
      </c>
      <c r="F204" s="273" t="s">
        <v>534</v>
      </c>
      <c r="G204" s="271"/>
      <c r="H204" s="272" t="s">
        <v>19</v>
      </c>
      <c r="I204" s="274"/>
      <c r="J204" s="271"/>
      <c r="K204" s="271"/>
      <c r="L204" s="275"/>
      <c r="M204" s="276"/>
      <c r="N204" s="277"/>
      <c r="O204" s="277"/>
      <c r="P204" s="277"/>
      <c r="Q204" s="277"/>
      <c r="R204" s="277"/>
      <c r="S204" s="277"/>
      <c r="T204" s="278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9" t="s">
        <v>162</v>
      </c>
      <c r="AU204" s="279" t="s">
        <v>82</v>
      </c>
      <c r="AV204" s="16" t="s">
        <v>80</v>
      </c>
      <c r="AW204" s="16" t="s">
        <v>33</v>
      </c>
      <c r="AX204" s="16" t="s">
        <v>72</v>
      </c>
      <c r="AY204" s="279" t="s">
        <v>151</v>
      </c>
    </row>
    <row r="205" s="16" customFormat="1">
      <c r="A205" s="16"/>
      <c r="B205" s="270"/>
      <c r="C205" s="271"/>
      <c r="D205" s="227" t="s">
        <v>162</v>
      </c>
      <c r="E205" s="272" t="s">
        <v>19</v>
      </c>
      <c r="F205" s="273" t="s">
        <v>557</v>
      </c>
      <c r="G205" s="271"/>
      <c r="H205" s="272" t="s">
        <v>19</v>
      </c>
      <c r="I205" s="274"/>
      <c r="J205" s="271"/>
      <c r="K205" s="271"/>
      <c r="L205" s="275"/>
      <c r="M205" s="276"/>
      <c r="N205" s="277"/>
      <c r="O205" s="277"/>
      <c r="P205" s="277"/>
      <c r="Q205" s="277"/>
      <c r="R205" s="277"/>
      <c r="S205" s="277"/>
      <c r="T205" s="278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79" t="s">
        <v>162</v>
      </c>
      <c r="AU205" s="279" t="s">
        <v>82</v>
      </c>
      <c r="AV205" s="16" t="s">
        <v>80</v>
      </c>
      <c r="AW205" s="16" t="s">
        <v>33</v>
      </c>
      <c r="AX205" s="16" t="s">
        <v>72</v>
      </c>
      <c r="AY205" s="279" t="s">
        <v>151</v>
      </c>
    </row>
    <row r="206" s="13" customFormat="1">
      <c r="A206" s="13"/>
      <c r="B206" s="232"/>
      <c r="C206" s="233"/>
      <c r="D206" s="227" t="s">
        <v>162</v>
      </c>
      <c r="E206" s="234" t="s">
        <v>19</v>
      </c>
      <c r="F206" s="235" t="s">
        <v>230</v>
      </c>
      <c r="G206" s="233"/>
      <c r="H206" s="236">
        <v>12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162</v>
      </c>
      <c r="AU206" s="242" t="s">
        <v>82</v>
      </c>
      <c r="AV206" s="13" t="s">
        <v>82</v>
      </c>
      <c r="AW206" s="13" t="s">
        <v>33</v>
      </c>
      <c r="AX206" s="13" t="s">
        <v>72</v>
      </c>
      <c r="AY206" s="242" t="s">
        <v>151</v>
      </c>
    </row>
    <row r="207" s="16" customFormat="1">
      <c r="A207" s="16"/>
      <c r="B207" s="270"/>
      <c r="C207" s="271"/>
      <c r="D207" s="227" t="s">
        <v>162</v>
      </c>
      <c r="E207" s="272" t="s">
        <v>19</v>
      </c>
      <c r="F207" s="273" t="s">
        <v>492</v>
      </c>
      <c r="G207" s="271"/>
      <c r="H207" s="272" t="s">
        <v>19</v>
      </c>
      <c r="I207" s="274"/>
      <c r="J207" s="271"/>
      <c r="K207" s="271"/>
      <c r="L207" s="275"/>
      <c r="M207" s="276"/>
      <c r="N207" s="277"/>
      <c r="O207" s="277"/>
      <c r="P207" s="277"/>
      <c r="Q207" s="277"/>
      <c r="R207" s="277"/>
      <c r="S207" s="277"/>
      <c r="T207" s="278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9" t="s">
        <v>162</v>
      </c>
      <c r="AU207" s="279" t="s">
        <v>82</v>
      </c>
      <c r="AV207" s="16" t="s">
        <v>80</v>
      </c>
      <c r="AW207" s="16" t="s">
        <v>33</v>
      </c>
      <c r="AX207" s="16" t="s">
        <v>72</v>
      </c>
      <c r="AY207" s="279" t="s">
        <v>151</v>
      </c>
    </row>
    <row r="208" s="13" customFormat="1">
      <c r="A208" s="13"/>
      <c r="B208" s="232"/>
      <c r="C208" s="233"/>
      <c r="D208" s="227" t="s">
        <v>162</v>
      </c>
      <c r="E208" s="234" t="s">
        <v>19</v>
      </c>
      <c r="F208" s="235" t="s">
        <v>230</v>
      </c>
      <c r="G208" s="233"/>
      <c r="H208" s="236">
        <v>12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162</v>
      </c>
      <c r="AU208" s="242" t="s">
        <v>82</v>
      </c>
      <c r="AV208" s="13" t="s">
        <v>82</v>
      </c>
      <c r="AW208" s="13" t="s">
        <v>33</v>
      </c>
      <c r="AX208" s="13" t="s">
        <v>72</v>
      </c>
      <c r="AY208" s="242" t="s">
        <v>151</v>
      </c>
    </row>
    <row r="209" s="14" customFormat="1">
      <c r="A209" s="14"/>
      <c r="B209" s="244"/>
      <c r="C209" s="245"/>
      <c r="D209" s="227" t="s">
        <v>162</v>
      </c>
      <c r="E209" s="246" t="s">
        <v>19</v>
      </c>
      <c r="F209" s="247" t="s">
        <v>204</v>
      </c>
      <c r="G209" s="245"/>
      <c r="H209" s="248">
        <v>24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162</v>
      </c>
      <c r="AU209" s="254" t="s">
        <v>82</v>
      </c>
      <c r="AV209" s="14" t="s">
        <v>158</v>
      </c>
      <c r="AW209" s="14" t="s">
        <v>33</v>
      </c>
      <c r="AX209" s="14" t="s">
        <v>80</v>
      </c>
      <c r="AY209" s="254" t="s">
        <v>151</v>
      </c>
    </row>
    <row r="210" s="12" customFormat="1" ht="22.8" customHeight="1">
      <c r="A210" s="12"/>
      <c r="B210" s="198"/>
      <c r="C210" s="199"/>
      <c r="D210" s="200" t="s">
        <v>71</v>
      </c>
      <c r="E210" s="212" t="s">
        <v>558</v>
      </c>
      <c r="F210" s="212" t="s">
        <v>559</v>
      </c>
      <c r="G210" s="199"/>
      <c r="H210" s="199"/>
      <c r="I210" s="202"/>
      <c r="J210" s="213">
        <f>BK210</f>
        <v>0</v>
      </c>
      <c r="K210" s="199"/>
      <c r="L210" s="204"/>
      <c r="M210" s="205"/>
      <c r="N210" s="206"/>
      <c r="O210" s="206"/>
      <c r="P210" s="207">
        <f>SUM(P211:P269)</f>
        <v>0</v>
      </c>
      <c r="Q210" s="206"/>
      <c r="R210" s="207">
        <f>SUM(R211:R269)</f>
        <v>23.674060000000001</v>
      </c>
      <c r="S210" s="206"/>
      <c r="T210" s="208">
        <f>SUM(T211:T269)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9" t="s">
        <v>169</v>
      </c>
      <c r="AT210" s="210" t="s">
        <v>71</v>
      </c>
      <c r="AU210" s="210" t="s">
        <v>80</v>
      </c>
      <c r="AY210" s="209" t="s">
        <v>151</v>
      </c>
      <c r="BK210" s="211">
        <f>SUM(BK211:BK269)</f>
        <v>0</v>
      </c>
    </row>
    <row r="211" s="2" customFormat="1" ht="16.5" customHeight="1">
      <c r="A211" s="40"/>
      <c r="B211" s="41"/>
      <c r="C211" s="214" t="s">
        <v>266</v>
      </c>
      <c r="D211" s="214" t="s">
        <v>153</v>
      </c>
      <c r="E211" s="215" t="s">
        <v>560</v>
      </c>
      <c r="F211" s="216" t="s">
        <v>561</v>
      </c>
      <c r="G211" s="217" t="s">
        <v>172</v>
      </c>
      <c r="H211" s="218">
        <v>80</v>
      </c>
      <c r="I211" s="219"/>
      <c r="J211" s="220">
        <f>ROUND(I211*H211,2)</f>
        <v>0</v>
      </c>
      <c r="K211" s="216" t="s">
        <v>157</v>
      </c>
      <c r="L211" s="46"/>
      <c r="M211" s="221" t="s">
        <v>19</v>
      </c>
      <c r="N211" s="222" t="s">
        <v>43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471</v>
      </c>
      <c r="AT211" s="225" t="s">
        <v>153</v>
      </c>
      <c r="AU211" s="225" t="s">
        <v>82</v>
      </c>
      <c r="AY211" s="19" t="s">
        <v>151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80</v>
      </c>
      <c r="BK211" s="226">
        <f>ROUND(I211*H211,2)</f>
        <v>0</v>
      </c>
      <c r="BL211" s="19" t="s">
        <v>471</v>
      </c>
      <c r="BM211" s="225" t="s">
        <v>562</v>
      </c>
    </row>
    <row r="212" s="2" customFormat="1">
      <c r="A212" s="40"/>
      <c r="B212" s="41"/>
      <c r="C212" s="42"/>
      <c r="D212" s="227" t="s">
        <v>160</v>
      </c>
      <c r="E212" s="42"/>
      <c r="F212" s="228" t="s">
        <v>563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160</v>
      </c>
      <c r="AU212" s="19" t="s">
        <v>82</v>
      </c>
    </row>
    <row r="213" s="16" customFormat="1">
      <c r="A213" s="16"/>
      <c r="B213" s="270"/>
      <c r="C213" s="271"/>
      <c r="D213" s="227" t="s">
        <v>162</v>
      </c>
      <c r="E213" s="272" t="s">
        <v>19</v>
      </c>
      <c r="F213" s="273" t="s">
        <v>564</v>
      </c>
      <c r="G213" s="271"/>
      <c r="H213" s="272" t="s">
        <v>19</v>
      </c>
      <c r="I213" s="274"/>
      <c r="J213" s="271"/>
      <c r="K213" s="271"/>
      <c r="L213" s="275"/>
      <c r="M213" s="276"/>
      <c r="N213" s="277"/>
      <c r="O213" s="277"/>
      <c r="P213" s="277"/>
      <c r="Q213" s="277"/>
      <c r="R213" s="277"/>
      <c r="S213" s="277"/>
      <c r="T213" s="278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79" t="s">
        <v>162</v>
      </c>
      <c r="AU213" s="279" t="s">
        <v>82</v>
      </c>
      <c r="AV213" s="16" t="s">
        <v>80</v>
      </c>
      <c r="AW213" s="16" t="s">
        <v>33</v>
      </c>
      <c r="AX213" s="16" t="s">
        <v>72</v>
      </c>
      <c r="AY213" s="279" t="s">
        <v>151</v>
      </c>
    </row>
    <row r="214" s="13" customFormat="1">
      <c r="A214" s="13"/>
      <c r="B214" s="232"/>
      <c r="C214" s="233"/>
      <c r="D214" s="227" t="s">
        <v>162</v>
      </c>
      <c r="E214" s="234" t="s">
        <v>19</v>
      </c>
      <c r="F214" s="235" t="s">
        <v>480</v>
      </c>
      <c r="G214" s="233"/>
      <c r="H214" s="236">
        <v>80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162</v>
      </c>
      <c r="AU214" s="242" t="s">
        <v>82</v>
      </c>
      <c r="AV214" s="13" t="s">
        <v>82</v>
      </c>
      <c r="AW214" s="13" t="s">
        <v>33</v>
      </c>
      <c r="AX214" s="13" t="s">
        <v>72</v>
      </c>
      <c r="AY214" s="242" t="s">
        <v>151</v>
      </c>
    </row>
    <row r="215" s="14" customFormat="1">
      <c r="A215" s="14"/>
      <c r="B215" s="244"/>
      <c r="C215" s="245"/>
      <c r="D215" s="227" t="s">
        <v>162</v>
      </c>
      <c r="E215" s="246" t="s">
        <v>19</v>
      </c>
      <c r="F215" s="247" t="s">
        <v>204</v>
      </c>
      <c r="G215" s="245"/>
      <c r="H215" s="248">
        <v>80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162</v>
      </c>
      <c r="AU215" s="254" t="s">
        <v>82</v>
      </c>
      <c r="AV215" s="14" t="s">
        <v>158</v>
      </c>
      <c r="AW215" s="14" t="s">
        <v>33</v>
      </c>
      <c r="AX215" s="14" t="s">
        <v>80</v>
      </c>
      <c r="AY215" s="254" t="s">
        <v>151</v>
      </c>
    </row>
    <row r="216" s="2" customFormat="1" ht="16.5" customHeight="1">
      <c r="A216" s="40"/>
      <c r="B216" s="41"/>
      <c r="C216" s="214" t="s">
        <v>271</v>
      </c>
      <c r="D216" s="214" t="s">
        <v>153</v>
      </c>
      <c r="E216" s="215" t="s">
        <v>565</v>
      </c>
      <c r="F216" s="216" t="s">
        <v>566</v>
      </c>
      <c r="G216" s="217" t="s">
        <v>172</v>
      </c>
      <c r="H216" s="218">
        <v>80</v>
      </c>
      <c r="I216" s="219"/>
      <c r="J216" s="220">
        <f>ROUND(I216*H216,2)</f>
        <v>0</v>
      </c>
      <c r="K216" s="216" t="s">
        <v>157</v>
      </c>
      <c r="L216" s="46"/>
      <c r="M216" s="221" t="s">
        <v>19</v>
      </c>
      <c r="N216" s="222" t="s">
        <v>43</v>
      </c>
      <c r="O216" s="86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5" t="s">
        <v>471</v>
      </c>
      <c r="AT216" s="225" t="s">
        <v>153</v>
      </c>
      <c r="AU216" s="225" t="s">
        <v>82</v>
      </c>
      <c r="AY216" s="19" t="s">
        <v>151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9" t="s">
        <v>80</v>
      </c>
      <c r="BK216" s="226">
        <f>ROUND(I216*H216,2)</f>
        <v>0</v>
      </c>
      <c r="BL216" s="19" t="s">
        <v>471</v>
      </c>
      <c r="BM216" s="225" t="s">
        <v>567</v>
      </c>
    </row>
    <row r="217" s="2" customFormat="1">
      <c r="A217" s="40"/>
      <c r="B217" s="41"/>
      <c r="C217" s="42"/>
      <c r="D217" s="227" t="s">
        <v>160</v>
      </c>
      <c r="E217" s="42"/>
      <c r="F217" s="228" t="s">
        <v>568</v>
      </c>
      <c r="G217" s="42"/>
      <c r="H217" s="42"/>
      <c r="I217" s="229"/>
      <c r="J217" s="42"/>
      <c r="K217" s="42"/>
      <c r="L217" s="46"/>
      <c r="M217" s="230"/>
      <c r="N217" s="231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160</v>
      </c>
      <c r="AU217" s="19" t="s">
        <v>82</v>
      </c>
    </row>
    <row r="218" s="13" customFormat="1">
      <c r="A218" s="13"/>
      <c r="B218" s="232"/>
      <c r="C218" s="233"/>
      <c r="D218" s="227" t="s">
        <v>162</v>
      </c>
      <c r="E218" s="234" t="s">
        <v>19</v>
      </c>
      <c r="F218" s="235" t="s">
        <v>480</v>
      </c>
      <c r="G218" s="233"/>
      <c r="H218" s="236">
        <v>80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162</v>
      </c>
      <c r="AU218" s="242" t="s">
        <v>82</v>
      </c>
      <c r="AV218" s="13" t="s">
        <v>82</v>
      </c>
      <c r="AW218" s="13" t="s">
        <v>33</v>
      </c>
      <c r="AX218" s="13" t="s">
        <v>72</v>
      </c>
      <c r="AY218" s="242" t="s">
        <v>151</v>
      </c>
    </row>
    <row r="219" s="14" customFormat="1">
      <c r="A219" s="14"/>
      <c r="B219" s="244"/>
      <c r="C219" s="245"/>
      <c r="D219" s="227" t="s">
        <v>162</v>
      </c>
      <c r="E219" s="246" t="s">
        <v>19</v>
      </c>
      <c r="F219" s="247" t="s">
        <v>204</v>
      </c>
      <c r="G219" s="245"/>
      <c r="H219" s="248">
        <v>80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162</v>
      </c>
      <c r="AU219" s="254" t="s">
        <v>82</v>
      </c>
      <c r="AV219" s="14" t="s">
        <v>158</v>
      </c>
      <c r="AW219" s="14" t="s">
        <v>33</v>
      </c>
      <c r="AX219" s="14" t="s">
        <v>80</v>
      </c>
      <c r="AY219" s="254" t="s">
        <v>151</v>
      </c>
    </row>
    <row r="220" s="2" customFormat="1" ht="16.5" customHeight="1">
      <c r="A220" s="40"/>
      <c r="B220" s="41"/>
      <c r="C220" s="214" t="s">
        <v>276</v>
      </c>
      <c r="D220" s="214" t="s">
        <v>153</v>
      </c>
      <c r="E220" s="215" t="s">
        <v>569</v>
      </c>
      <c r="F220" s="216" t="s">
        <v>570</v>
      </c>
      <c r="G220" s="217" t="s">
        <v>172</v>
      </c>
      <c r="H220" s="218">
        <v>14</v>
      </c>
      <c r="I220" s="219"/>
      <c r="J220" s="220">
        <f>ROUND(I220*H220,2)</f>
        <v>0</v>
      </c>
      <c r="K220" s="216" t="s">
        <v>157</v>
      </c>
      <c r="L220" s="46"/>
      <c r="M220" s="221" t="s">
        <v>19</v>
      </c>
      <c r="N220" s="222" t="s">
        <v>43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471</v>
      </c>
      <c r="AT220" s="225" t="s">
        <v>153</v>
      </c>
      <c r="AU220" s="225" t="s">
        <v>82</v>
      </c>
      <c r="AY220" s="19" t="s">
        <v>151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80</v>
      </c>
      <c r="BK220" s="226">
        <f>ROUND(I220*H220,2)</f>
        <v>0</v>
      </c>
      <c r="BL220" s="19" t="s">
        <v>471</v>
      </c>
      <c r="BM220" s="225" t="s">
        <v>571</v>
      </c>
    </row>
    <row r="221" s="2" customFormat="1">
      <c r="A221" s="40"/>
      <c r="B221" s="41"/>
      <c r="C221" s="42"/>
      <c r="D221" s="227" t="s">
        <v>160</v>
      </c>
      <c r="E221" s="42"/>
      <c r="F221" s="228" t="s">
        <v>572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160</v>
      </c>
      <c r="AU221" s="19" t="s">
        <v>82</v>
      </c>
    </row>
    <row r="222" s="16" customFormat="1">
      <c r="A222" s="16"/>
      <c r="B222" s="270"/>
      <c r="C222" s="271"/>
      <c r="D222" s="227" t="s">
        <v>162</v>
      </c>
      <c r="E222" s="272" t="s">
        <v>19</v>
      </c>
      <c r="F222" s="273" t="s">
        <v>573</v>
      </c>
      <c r="G222" s="271"/>
      <c r="H222" s="272" t="s">
        <v>19</v>
      </c>
      <c r="I222" s="274"/>
      <c r="J222" s="271"/>
      <c r="K222" s="271"/>
      <c r="L222" s="275"/>
      <c r="M222" s="276"/>
      <c r="N222" s="277"/>
      <c r="O222" s="277"/>
      <c r="P222" s="277"/>
      <c r="Q222" s="277"/>
      <c r="R222" s="277"/>
      <c r="S222" s="277"/>
      <c r="T222" s="278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79" t="s">
        <v>162</v>
      </c>
      <c r="AU222" s="279" t="s">
        <v>82</v>
      </c>
      <c r="AV222" s="16" t="s">
        <v>80</v>
      </c>
      <c r="AW222" s="16" t="s">
        <v>33</v>
      </c>
      <c r="AX222" s="16" t="s">
        <v>72</v>
      </c>
      <c r="AY222" s="279" t="s">
        <v>151</v>
      </c>
    </row>
    <row r="223" s="13" customFormat="1">
      <c r="A223" s="13"/>
      <c r="B223" s="232"/>
      <c r="C223" s="233"/>
      <c r="D223" s="227" t="s">
        <v>162</v>
      </c>
      <c r="E223" s="234" t="s">
        <v>19</v>
      </c>
      <c r="F223" s="235" t="s">
        <v>574</v>
      </c>
      <c r="G223" s="233"/>
      <c r="H223" s="236">
        <v>14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162</v>
      </c>
      <c r="AU223" s="242" t="s">
        <v>82</v>
      </c>
      <c r="AV223" s="13" t="s">
        <v>82</v>
      </c>
      <c r="AW223" s="13" t="s">
        <v>33</v>
      </c>
      <c r="AX223" s="13" t="s">
        <v>80</v>
      </c>
      <c r="AY223" s="242" t="s">
        <v>151</v>
      </c>
    </row>
    <row r="224" s="2" customFormat="1" ht="16.5" customHeight="1">
      <c r="A224" s="40"/>
      <c r="B224" s="41"/>
      <c r="C224" s="214" t="s">
        <v>7</v>
      </c>
      <c r="D224" s="214" t="s">
        <v>153</v>
      </c>
      <c r="E224" s="215" t="s">
        <v>575</v>
      </c>
      <c r="F224" s="216" t="s">
        <v>576</v>
      </c>
      <c r="G224" s="217" t="s">
        <v>172</v>
      </c>
      <c r="H224" s="218">
        <v>14</v>
      </c>
      <c r="I224" s="219"/>
      <c r="J224" s="220">
        <f>ROUND(I224*H224,2)</f>
        <v>0</v>
      </c>
      <c r="K224" s="216" t="s">
        <v>157</v>
      </c>
      <c r="L224" s="46"/>
      <c r="M224" s="221" t="s">
        <v>19</v>
      </c>
      <c r="N224" s="222" t="s">
        <v>43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471</v>
      </c>
      <c r="AT224" s="225" t="s">
        <v>153</v>
      </c>
      <c r="AU224" s="225" t="s">
        <v>82</v>
      </c>
      <c r="AY224" s="19" t="s">
        <v>151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80</v>
      </c>
      <c r="BK224" s="226">
        <f>ROUND(I224*H224,2)</f>
        <v>0</v>
      </c>
      <c r="BL224" s="19" t="s">
        <v>471</v>
      </c>
      <c r="BM224" s="225" t="s">
        <v>577</v>
      </c>
    </row>
    <row r="225" s="2" customFormat="1">
      <c r="A225" s="40"/>
      <c r="B225" s="41"/>
      <c r="C225" s="42"/>
      <c r="D225" s="227" t="s">
        <v>160</v>
      </c>
      <c r="E225" s="42"/>
      <c r="F225" s="228" t="s">
        <v>578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160</v>
      </c>
      <c r="AU225" s="19" t="s">
        <v>82</v>
      </c>
    </row>
    <row r="226" s="13" customFormat="1">
      <c r="A226" s="13"/>
      <c r="B226" s="232"/>
      <c r="C226" s="233"/>
      <c r="D226" s="227" t="s">
        <v>162</v>
      </c>
      <c r="E226" s="234" t="s">
        <v>19</v>
      </c>
      <c r="F226" s="235" t="s">
        <v>574</v>
      </c>
      <c r="G226" s="233"/>
      <c r="H226" s="236">
        <v>14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162</v>
      </c>
      <c r="AU226" s="242" t="s">
        <v>82</v>
      </c>
      <c r="AV226" s="13" t="s">
        <v>82</v>
      </c>
      <c r="AW226" s="13" t="s">
        <v>33</v>
      </c>
      <c r="AX226" s="13" t="s">
        <v>80</v>
      </c>
      <c r="AY226" s="242" t="s">
        <v>151</v>
      </c>
    </row>
    <row r="227" s="2" customFormat="1" ht="16.5" customHeight="1">
      <c r="A227" s="40"/>
      <c r="B227" s="41"/>
      <c r="C227" s="214" t="s">
        <v>287</v>
      </c>
      <c r="D227" s="214" t="s">
        <v>153</v>
      </c>
      <c r="E227" s="215" t="s">
        <v>579</v>
      </c>
      <c r="F227" s="216" t="s">
        <v>580</v>
      </c>
      <c r="G227" s="217" t="s">
        <v>581</v>
      </c>
      <c r="H227" s="218">
        <v>10.24</v>
      </c>
      <c r="I227" s="219"/>
      <c r="J227" s="220">
        <f>ROUND(I227*H227,2)</f>
        <v>0</v>
      </c>
      <c r="K227" s="216" t="s">
        <v>157</v>
      </c>
      <c r="L227" s="46"/>
      <c r="M227" s="221" t="s">
        <v>19</v>
      </c>
      <c r="N227" s="222" t="s">
        <v>43</v>
      </c>
      <c r="O227" s="86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471</v>
      </c>
      <c r="AT227" s="225" t="s">
        <v>153</v>
      </c>
      <c r="AU227" s="225" t="s">
        <v>82</v>
      </c>
      <c r="AY227" s="19" t="s">
        <v>151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80</v>
      </c>
      <c r="BK227" s="226">
        <f>ROUND(I227*H227,2)</f>
        <v>0</v>
      </c>
      <c r="BL227" s="19" t="s">
        <v>471</v>
      </c>
      <c r="BM227" s="225" t="s">
        <v>582</v>
      </c>
    </row>
    <row r="228" s="2" customFormat="1">
      <c r="A228" s="40"/>
      <c r="B228" s="41"/>
      <c r="C228" s="42"/>
      <c r="D228" s="227" t="s">
        <v>160</v>
      </c>
      <c r="E228" s="42"/>
      <c r="F228" s="228" t="s">
        <v>583</v>
      </c>
      <c r="G228" s="42"/>
      <c r="H228" s="42"/>
      <c r="I228" s="229"/>
      <c r="J228" s="42"/>
      <c r="K228" s="42"/>
      <c r="L228" s="46"/>
      <c r="M228" s="230"/>
      <c r="N228" s="231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160</v>
      </c>
      <c r="AU228" s="19" t="s">
        <v>82</v>
      </c>
    </row>
    <row r="229" s="13" customFormat="1">
      <c r="A229" s="13"/>
      <c r="B229" s="232"/>
      <c r="C229" s="233"/>
      <c r="D229" s="227" t="s">
        <v>162</v>
      </c>
      <c r="E229" s="234" t="s">
        <v>19</v>
      </c>
      <c r="F229" s="235" t="s">
        <v>584</v>
      </c>
      <c r="G229" s="233"/>
      <c r="H229" s="236">
        <v>8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162</v>
      </c>
      <c r="AU229" s="242" t="s">
        <v>82</v>
      </c>
      <c r="AV229" s="13" t="s">
        <v>82</v>
      </c>
      <c r="AW229" s="13" t="s">
        <v>33</v>
      </c>
      <c r="AX229" s="13" t="s">
        <v>72</v>
      </c>
      <c r="AY229" s="242" t="s">
        <v>151</v>
      </c>
    </row>
    <row r="230" s="13" customFormat="1">
      <c r="A230" s="13"/>
      <c r="B230" s="232"/>
      <c r="C230" s="233"/>
      <c r="D230" s="227" t="s">
        <v>162</v>
      </c>
      <c r="E230" s="234" t="s">
        <v>19</v>
      </c>
      <c r="F230" s="235" t="s">
        <v>585</v>
      </c>
      <c r="G230" s="233"/>
      <c r="H230" s="236">
        <v>2.2400000000000002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162</v>
      </c>
      <c r="AU230" s="242" t="s">
        <v>82</v>
      </c>
      <c r="AV230" s="13" t="s">
        <v>82</v>
      </c>
      <c r="AW230" s="13" t="s">
        <v>33</v>
      </c>
      <c r="AX230" s="13" t="s">
        <v>72</v>
      </c>
      <c r="AY230" s="242" t="s">
        <v>151</v>
      </c>
    </row>
    <row r="231" s="14" customFormat="1">
      <c r="A231" s="14"/>
      <c r="B231" s="244"/>
      <c r="C231" s="245"/>
      <c r="D231" s="227" t="s">
        <v>162</v>
      </c>
      <c r="E231" s="246" t="s">
        <v>19</v>
      </c>
      <c r="F231" s="247" t="s">
        <v>204</v>
      </c>
      <c r="G231" s="245"/>
      <c r="H231" s="248">
        <v>10.24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162</v>
      </c>
      <c r="AU231" s="254" t="s">
        <v>82</v>
      </c>
      <c r="AV231" s="14" t="s">
        <v>158</v>
      </c>
      <c r="AW231" s="14" t="s">
        <v>33</v>
      </c>
      <c r="AX231" s="14" t="s">
        <v>80</v>
      </c>
      <c r="AY231" s="254" t="s">
        <v>151</v>
      </c>
    </row>
    <row r="232" s="2" customFormat="1" ht="16.5" customHeight="1">
      <c r="A232" s="40"/>
      <c r="B232" s="41"/>
      <c r="C232" s="214" t="s">
        <v>292</v>
      </c>
      <c r="D232" s="214" t="s">
        <v>153</v>
      </c>
      <c r="E232" s="215" t="s">
        <v>586</v>
      </c>
      <c r="F232" s="216" t="s">
        <v>587</v>
      </c>
      <c r="G232" s="217" t="s">
        <v>581</v>
      </c>
      <c r="H232" s="218">
        <v>194.56</v>
      </c>
      <c r="I232" s="219"/>
      <c r="J232" s="220">
        <f>ROUND(I232*H232,2)</f>
        <v>0</v>
      </c>
      <c r="K232" s="216" t="s">
        <v>157</v>
      </c>
      <c r="L232" s="46"/>
      <c r="M232" s="221" t="s">
        <v>19</v>
      </c>
      <c r="N232" s="222" t="s">
        <v>43</v>
      </c>
      <c r="O232" s="86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471</v>
      </c>
      <c r="AT232" s="225" t="s">
        <v>153</v>
      </c>
      <c r="AU232" s="225" t="s">
        <v>82</v>
      </c>
      <c r="AY232" s="19" t="s">
        <v>151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80</v>
      </c>
      <c r="BK232" s="226">
        <f>ROUND(I232*H232,2)</f>
        <v>0</v>
      </c>
      <c r="BL232" s="19" t="s">
        <v>471</v>
      </c>
      <c r="BM232" s="225" t="s">
        <v>588</v>
      </c>
    </row>
    <row r="233" s="2" customFormat="1">
      <c r="A233" s="40"/>
      <c r="B233" s="41"/>
      <c r="C233" s="42"/>
      <c r="D233" s="227" t="s">
        <v>160</v>
      </c>
      <c r="E233" s="42"/>
      <c r="F233" s="228" t="s">
        <v>589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160</v>
      </c>
      <c r="AU233" s="19" t="s">
        <v>82</v>
      </c>
    </row>
    <row r="234" s="13" customFormat="1">
      <c r="A234" s="13"/>
      <c r="B234" s="232"/>
      <c r="C234" s="233"/>
      <c r="D234" s="227" t="s">
        <v>162</v>
      </c>
      <c r="E234" s="234" t="s">
        <v>19</v>
      </c>
      <c r="F234" s="235" t="s">
        <v>590</v>
      </c>
      <c r="G234" s="233"/>
      <c r="H234" s="236">
        <v>194.56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162</v>
      </c>
      <c r="AU234" s="242" t="s">
        <v>82</v>
      </c>
      <c r="AV234" s="13" t="s">
        <v>82</v>
      </c>
      <c r="AW234" s="13" t="s">
        <v>33</v>
      </c>
      <c r="AX234" s="13" t="s">
        <v>80</v>
      </c>
      <c r="AY234" s="242" t="s">
        <v>151</v>
      </c>
    </row>
    <row r="235" s="2" customFormat="1" ht="16.5" customHeight="1">
      <c r="A235" s="40"/>
      <c r="B235" s="41"/>
      <c r="C235" s="214" t="s">
        <v>298</v>
      </c>
      <c r="D235" s="214" t="s">
        <v>153</v>
      </c>
      <c r="E235" s="215" t="s">
        <v>591</v>
      </c>
      <c r="F235" s="216" t="s">
        <v>592</v>
      </c>
      <c r="G235" s="217" t="s">
        <v>172</v>
      </c>
      <c r="H235" s="218">
        <v>94</v>
      </c>
      <c r="I235" s="219"/>
      <c r="J235" s="220">
        <f>ROUND(I235*H235,2)</f>
        <v>0</v>
      </c>
      <c r="K235" s="216" t="s">
        <v>157</v>
      </c>
      <c r="L235" s="46"/>
      <c r="M235" s="221" t="s">
        <v>19</v>
      </c>
      <c r="N235" s="222" t="s">
        <v>43</v>
      </c>
      <c r="O235" s="86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471</v>
      </c>
      <c r="AT235" s="225" t="s">
        <v>153</v>
      </c>
      <c r="AU235" s="225" t="s">
        <v>82</v>
      </c>
      <c r="AY235" s="19" t="s">
        <v>151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80</v>
      </c>
      <c r="BK235" s="226">
        <f>ROUND(I235*H235,2)</f>
        <v>0</v>
      </c>
      <c r="BL235" s="19" t="s">
        <v>471</v>
      </c>
      <c r="BM235" s="225" t="s">
        <v>593</v>
      </c>
    </row>
    <row r="236" s="2" customFormat="1">
      <c r="A236" s="40"/>
      <c r="B236" s="41"/>
      <c r="C236" s="42"/>
      <c r="D236" s="227" t="s">
        <v>160</v>
      </c>
      <c r="E236" s="42"/>
      <c r="F236" s="228" t="s">
        <v>594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160</v>
      </c>
      <c r="AU236" s="19" t="s">
        <v>82</v>
      </c>
    </row>
    <row r="237" s="13" customFormat="1">
      <c r="A237" s="13"/>
      <c r="B237" s="232"/>
      <c r="C237" s="233"/>
      <c r="D237" s="227" t="s">
        <v>162</v>
      </c>
      <c r="E237" s="234" t="s">
        <v>19</v>
      </c>
      <c r="F237" s="235" t="s">
        <v>480</v>
      </c>
      <c r="G237" s="233"/>
      <c r="H237" s="236">
        <v>80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162</v>
      </c>
      <c r="AU237" s="242" t="s">
        <v>82</v>
      </c>
      <c r="AV237" s="13" t="s">
        <v>82</v>
      </c>
      <c r="AW237" s="13" t="s">
        <v>33</v>
      </c>
      <c r="AX237" s="13" t="s">
        <v>72</v>
      </c>
      <c r="AY237" s="242" t="s">
        <v>151</v>
      </c>
    </row>
    <row r="238" s="13" customFormat="1">
      <c r="A238" s="13"/>
      <c r="B238" s="232"/>
      <c r="C238" s="233"/>
      <c r="D238" s="227" t="s">
        <v>162</v>
      </c>
      <c r="E238" s="234" t="s">
        <v>19</v>
      </c>
      <c r="F238" s="235" t="s">
        <v>574</v>
      </c>
      <c r="G238" s="233"/>
      <c r="H238" s="236">
        <v>14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162</v>
      </c>
      <c r="AU238" s="242" t="s">
        <v>82</v>
      </c>
      <c r="AV238" s="13" t="s">
        <v>82</v>
      </c>
      <c r="AW238" s="13" t="s">
        <v>33</v>
      </c>
      <c r="AX238" s="13" t="s">
        <v>72</v>
      </c>
      <c r="AY238" s="242" t="s">
        <v>151</v>
      </c>
    </row>
    <row r="239" s="14" customFormat="1">
      <c r="A239" s="14"/>
      <c r="B239" s="244"/>
      <c r="C239" s="245"/>
      <c r="D239" s="227" t="s">
        <v>162</v>
      </c>
      <c r="E239" s="246" t="s">
        <v>19</v>
      </c>
      <c r="F239" s="247" t="s">
        <v>204</v>
      </c>
      <c r="G239" s="245"/>
      <c r="H239" s="248">
        <v>94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162</v>
      </c>
      <c r="AU239" s="254" t="s">
        <v>82</v>
      </c>
      <c r="AV239" s="14" t="s">
        <v>158</v>
      </c>
      <c r="AW239" s="14" t="s">
        <v>33</v>
      </c>
      <c r="AX239" s="14" t="s">
        <v>80</v>
      </c>
      <c r="AY239" s="254" t="s">
        <v>151</v>
      </c>
    </row>
    <row r="240" s="2" customFormat="1" ht="16.5" customHeight="1">
      <c r="A240" s="40"/>
      <c r="B240" s="41"/>
      <c r="C240" s="280" t="s">
        <v>303</v>
      </c>
      <c r="D240" s="280" t="s">
        <v>455</v>
      </c>
      <c r="E240" s="281" t="s">
        <v>595</v>
      </c>
      <c r="F240" s="282" t="s">
        <v>596</v>
      </c>
      <c r="G240" s="283" t="s">
        <v>172</v>
      </c>
      <c r="H240" s="284">
        <v>134</v>
      </c>
      <c r="I240" s="285"/>
      <c r="J240" s="286">
        <f>ROUND(I240*H240,2)</f>
        <v>0</v>
      </c>
      <c r="K240" s="282" t="s">
        <v>19</v>
      </c>
      <c r="L240" s="287"/>
      <c r="M240" s="288" t="s">
        <v>19</v>
      </c>
      <c r="N240" s="289" t="s">
        <v>43</v>
      </c>
      <c r="O240" s="86"/>
      <c r="P240" s="223">
        <f>O240*H240</f>
        <v>0</v>
      </c>
      <c r="Q240" s="223">
        <v>0.00051999999999999995</v>
      </c>
      <c r="R240" s="223">
        <f>Q240*H240</f>
        <v>0.069679999999999992</v>
      </c>
      <c r="S240" s="223">
        <v>0</v>
      </c>
      <c r="T240" s="22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5" t="s">
        <v>597</v>
      </c>
      <c r="AT240" s="225" t="s">
        <v>455</v>
      </c>
      <c r="AU240" s="225" t="s">
        <v>82</v>
      </c>
      <c r="AY240" s="19" t="s">
        <v>151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9" t="s">
        <v>80</v>
      </c>
      <c r="BK240" s="226">
        <f>ROUND(I240*H240,2)</f>
        <v>0</v>
      </c>
      <c r="BL240" s="19" t="s">
        <v>597</v>
      </c>
      <c r="BM240" s="225" t="s">
        <v>598</v>
      </c>
    </row>
    <row r="241" s="2" customFormat="1">
      <c r="A241" s="40"/>
      <c r="B241" s="41"/>
      <c r="C241" s="42"/>
      <c r="D241" s="227" t="s">
        <v>160</v>
      </c>
      <c r="E241" s="42"/>
      <c r="F241" s="228" t="s">
        <v>596</v>
      </c>
      <c r="G241" s="42"/>
      <c r="H241" s="42"/>
      <c r="I241" s="229"/>
      <c r="J241" s="42"/>
      <c r="K241" s="42"/>
      <c r="L241" s="46"/>
      <c r="M241" s="230"/>
      <c r="N241" s="231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160</v>
      </c>
      <c r="AU241" s="19" t="s">
        <v>82</v>
      </c>
    </row>
    <row r="242" s="13" customFormat="1">
      <c r="A242" s="13"/>
      <c r="B242" s="232"/>
      <c r="C242" s="233"/>
      <c r="D242" s="227" t="s">
        <v>162</v>
      </c>
      <c r="E242" s="234" t="s">
        <v>19</v>
      </c>
      <c r="F242" s="235" t="s">
        <v>599</v>
      </c>
      <c r="G242" s="233"/>
      <c r="H242" s="236">
        <v>120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162</v>
      </c>
      <c r="AU242" s="242" t="s">
        <v>82</v>
      </c>
      <c r="AV242" s="13" t="s">
        <v>82</v>
      </c>
      <c r="AW242" s="13" t="s">
        <v>33</v>
      </c>
      <c r="AX242" s="13" t="s">
        <v>72</v>
      </c>
      <c r="AY242" s="242" t="s">
        <v>151</v>
      </c>
    </row>
    <row r="243" s="13" customFormat="1">
      <c r="A243" s="13"/>
      <c r="B243" s="232"/>
      <c r="C243" s="233"/>
      <c r="D243" s="227" t="s">
        <v>162</v>
      </c>
      <c r="E243" s="234" t="s">
        <v>19</v>
      </c>
      <c r="F243" s="235" t="s">
        <v>574</v>
      </c>
      <c r="G243" s="233"/>
      <c r="H243" s="236">
        <v>14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162</v>
      </c>
      <c r="AU243" s="242" t="s">
        <v>82</v>
      </c>
      <c r="AV243" s="13" t="s">
        <v>82</v>
      </c>
      <c r="AW243" s="13" t="s">
        <v>33</v>
      </c>
      <c r="AX243" s="13" t="s">
        <v>72</v>
      </c>
      <c r="AY243" s="242" t="s">
        <v>151</v>
      </c>
    </row>
    <row r="244" s="14" customFormat="1">
      <c r="A244" s="14"/>
      <c r="B244" s="244"/>
      <c r="C244" s="245"/>
      <c r="D244" s="227" t="s">
        <v>162</v>
      </c>
      <c r="E244" s="246" t="s">
        <v>19</v>
      </c>
      <c r="F244" s="247" t="s">
        <v>204</v>
      </c>
      <c r="G244" s="245"/>
      <c r="H244" s="248">
        <v>134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162</v>
      </c>
      <c r="AU244" s="254" t="s">
        <v>82</v>
      </c>
      <c r="AV244" s="14" t="s">
        <v>158</v>
      </c>
      <c r="AW244" s="14" t="s">
        <v>33</v>
      </c>
      <c r="AX244" s="14" t="s">
        <v>80</v>
      </c>
      <c r="AY244" s="254" t="s">
        <v>151</v>
      </c>
    </row>
    <row r="245" s="2" customFormat="1" ht="16.5" customHeight="1">
      <c r="A245" s="40"/>
      <c r="B245" s="41"/>
      <c r="C245" s="280" t="s">
        <v>309</v>
      </c>
      <c r="D245" s="280" t="s">
        <v>455</v>
      </c>
      <c r="E245" s="281" t="s">
        <v>600</v>
      </c>
      <c r="F245" s="282" t="s">
        <v>601</v>
      </c>
      <c r="G245" s="283" t="s">
        <v>405</v>
      </c>
      <c r="H245" s="284">
        <v>22.527999999999999</v>
      </c>
      <c r="I245" s="285"/>
      <c r="J245" s="286">
        <f>ROUND(I245*H245,2)</f>
        <v>0</v>
      </c>
      <c r="K245" s="282" t="s">
        <v>157</v>
      </c>
      <c r="L245" s="287"/>
      <c r="M245" s="288" t="s">
        <v>19</v>
      </c>
      <c r="N245" s="289" t="s">
        <v>43</v>
      </c>
      <c r="O245" s="86"/>
      <c r="P245" s="223">
        <f>O245*H245</f>
        <v>0</v>
      </c>
      <c r="Q245" s="223">
        <v>1</v>
      </c>
      <c r="R245" s="223">
        <f>Q245*H245</f>
        <v>22.527999999999999</v>
      </c>
      <c r="S245" s="223">
        <v>0</v>
      </c>
      <c r="T245" s="22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5" t="s">
        <v>597</v>
      </c>
      <c r="AT245" s="225" t="s">
        <v>455</v>
      </c>
      <c r="AU245" s="225" t="s">
        <v>82</v>
      </c>
      <c r="AY245" s="19" t="s">
        <v>151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9" t="s">
        <v>80</v>
      </c>
      <c r="BK245" s="226">
        <f>ROUND(I245*H245,2)</f>
        <v>0</v>
      </c>
      <c r="BL245" s="19" t="s">
        <v>597</v>
      </c>
      <c r="BM245" s="225" t="s">
        <v>602</v>
      </c>
    </row>
    <row r="246" s="2" customFormat="1">
      <c r="A246" s="40"/>
      <c r="B246" s="41"/>
      <c r="C246" s="42"/>
      <c r="D246" s="227" t="s">
        <v>160</v>
      </c>
      <c r="E246" s="42"/>
      <c r="F246" s="228" t="s">
        <v>601</v>
      </c>
      <c r="G246" s="42"/>
      <c r="H246" s="42"/>
      <c r="I246" s="229"/>
      <c r="J246" s="42"/>
      <c r="K246" s="42"/>
      <c r="L246" s="46"/>
      <c r="M246" s="230"/>
      <c r="N246" s="231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160</v>
      </c>
      <c r="AU246" s="19" t="s">
        <v>82</v>
      </c>
    </row>
    <row r="247" s="13" customFormat="1">
      <c r="A247" s="13"/>
      <c r="B247" s="232"/>
      <c r="C247" s="233"/>
      <c r="D247" s="227" t="s">
        <v>162</v>
      </c>
      <c r="E247" s="234" t="s">
        <v>19</v>
      </c>
      <c r="F247" s="235" t="s">
        <v>603</v>
      </c>
      <c r="G247" s="233"/>
      <c r="H247" s="236">
        <v>17.600000000000001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162</v>
      </c>
      <c r="AU247" s="242" t="s">
        <v>82</v>
      </c>
      <c r="AV247" s="13" t="s">
        <v>82</v>
      </c>
      <c r="AW247" s="13" t="s">
        <v>33</v>
      </c>
      <c r="AX247" s="13" t="s">
        <v>72</v>
      </c>
      <c r="AY247" s="242" t="s">
        <v>151</v>
      </c>
    </row>
    <row r="248" s="13" customFormat="1">
      <c r="A248" s="13"/>
      <c r="B248" s="232"/>
      <c r="C248" s="233"/>
      <c r="D248" s="227" t="s">
        <v>162</v>
      </c>
      <c r="E248" s="234" t="s">
        <v>19</v>
      </c>
      <c r="F248" s="235" t="s">
        <v>604</v>
      </c>
      <c r="G248" s="233"/>
      <c r="H248" s="236">
        <v>4.9279999999999999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162</v>
      </c>
      <c r="AU248" s="242" t="s">
        <v>82</v>
      </c>
      <c r="AV248" s="13" t="s">
        <v>82</v>
      </c>
      <c r="AW248" s="13" t="s">
        <v>33</v>
      </c>
      <c r="AX248" s="13" t="s">
        <v>72</v>
      </c>
      <c r="AY248" s="242" t="s">
        <v>151</v>
      </c>
    </row>
    <row r="249" s="14" customFormat="1">
      <c r="A249" s="14"/>
      <c r="B249" s="244"/>
      <c r="C249" s="245"/>
      <c r="D249" s="227" t="s">
        <v>162</v>
      </c>
      <c r="E249" s="246" t="s">
        <v>19</v>
      </c>
      <c r="F249" s="247" t="s">
        <v>204</v>
      </c>
      <c r="G249" s="245"/>
      <c r="H249" s="248">
        <v>22.528000000000002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162</v>
      </c>
      <c r="AU249" s="254" t="s">
        <v>82</v>
      </c>
      <c r="AV249" s="14" t="s">
        <v>158</v>
      </c>
      <c r="AW249" s="14" t="s">
        <v>33</v>
      </c>
      <c r="AX249" s="14" t="s">
        <v>80</v>
      </c>
      <c r="AY249" s="254" t="s">
        <v>151</v>
      </c>
    </row>
    <row r="250" s="2" customFormat="1" ht="16.5" customHeight="1">
      <c r="A250" s="40"/>
      <c r="B250" s="41"/>
      <c r="C250" s="214" t="s">
        <v>370</v>
      </c>
      <c r="D250" s="214" t="s">
        <v>153</v>
      </c>
      <c r="E250" s="215" t="s">
        <v>605</v>
      </c>
      <c r="F250" s="216" t="s">
        <v>606</v>
      </c>
      <c r="G250" s="217" t="s">
        <v>172</v>
      </c>
      <c r="H250" s="218">
        <v>134</v>
      </c>
      <c r="I250" s="219"/>
      <c r="J250" s="220">
        <f>ROUND(I250*H250,2)</f>
        <v>0</v>
      </c>
      <c r="K250" s="216" t="s">
        <v>157</v>
      </c>
      <c r="L250" s="46"/>
      <c r="M250" s="221" t="s">
        <v>19</v>
      </c>
      <c r="N250" s="222" t="s">
        <v>43</v>
      </c>
      <c r="O250" s="86"/>
      <c r="P250" s="223">
        <f>O250*H250</f>
        <v>0</v>
      </c>
      <c r="Q250" s="223">
        <v>6.0000000000000002E-05</v>
      </c>
      <c r="R250" s="223">
        <f>Q250*H250</f>
        <v>0.0080400000000000003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471</v>
      </c>
      <c r="AT250" s="225" t="s">
        <v>153</v>
      </c>
      <c r="AU250" s="225" t="s">
        <v>82</v>
      </c>
      <c r="AY250" s="19" t="s">
        <v>151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80</v>
      </c>
      <c r="BK250" s="226">
        <f>ROUND(I250*H250,2)</f>
        <v>0</v>
      </c>
      <c r="BL250" s="19" t="s">
        <v>471</v>
      </c>
      <c r="BM250" s="225" t="s">
        <v>607</v>
      </c>
    </row>
    <row r="251" s="2" customFormat="1">
      <c r="A251" s="40"/>
      <c r="B251" s="41"/>
      <c r="C251" s="42"/>
      <c r="D251" s="227" t="s">
        <v>160</v>
      </c>
      <c r="E251" s="42"/>
      <c r="F251" s="228" t="s">
        <v>608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160</v>
      </c>
      <c r="AU251" s="19" t="s">
        <v>82</v>
      </c>
    </row>
    <row r="252" s="13" customFormat="1">
      <c r="A252" s="13"/>
      <c r="B252" s="232"/>
      <c r="C252" s="233"/>
      <c r="D252" s="227" t="s">
        <v>162</v>
      </c>
      <c r="E252" s="234" t="s">
        <v>19</v>
      </c>
      <c r="F252" s="235" t="s">
        <v>599</v>
      </c>
      <c r="G252" s="233"/>
      <c r="H252" s="236">
        <v>120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162</v>
      </c>
      <c r="AU252" s="242" t="s">
        <v>82</v>
      </c>
      <c r="AV252" s="13" t="s">
        <v>82</v>
      </c>
      <c r="AW252" s="13" t="s">
        <v>33</v>
      </c>
      <c r="AX252" s="13" t="s">
        <v>72</v>
      </c>
      <c r="AY252" s="242" t="s">
        <v>151</v>
      </c>
    </row>
    <row r="253" s="13" customFormat="1">
      <c r="A253" s="13"/>
      <c r="B253" s="232"/>
      <c r="C253" s="233"/>
      <c r="D253" s="227" t="s">
        <v>162</v>
      </c>
      <c r="E253" s="234" t="s">
        <v>19</v>
      </c>
      <c r="F253" s="235" t="s">
        <v>574</v>
      </c>
      <c r="G253" s="233"/>
      <c r="H253" s="236">
        <v>14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162</v>
      </c>
      <c r="AU253" s="242" t="s">
        <v>82</v>
      </c>
      <c r="AV253" s="13" t="s">
        <v>82</v>
      </c>
      <c r="AW253" s="13" t="s">
        <v>33</v>
      </c>
      <c r="AX253" s="13" t="s">
        <v>72</v>
      </c>
      <c r="AY253" s="242" t="s">
        <v>151</v>
      </c>
    </row>
    <row r="254" s="14" customFormat="1">
      <c r="A254" s="14"/>
      <c r="B254" s="244"/>
      <c r="C254" s="245"/>
      <c r="D254" s="227" t="s">
        <v>162</v>
      </c>
      <c r="E254" s="246" t="s">
        <v>19</v>
      </c>
      <c r="F254" s="247" t="s">
        <v>204</v>
      </c>
      <c r="G254" s="245"/>
      <c r="H254" s="248">
        <v>134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162</v>
      </c>
      <c r="AU254" s="254" t="s">
        <v>82</v>
      </c>
      <c r="AV254" s="14" t="s">
        <v>158</v>
      </c>
      <c r="AW254" s="14" t="s">
        <v>33</v>
      </c>
      <c r="AX254" s="14" t="s">
        <v>80</v>
      </c>
      <c r="AY254" s="254" t="s">
        <v>151</v>
      </c>
    </row>
    <row r="255" s="2" customFormat="1" ht="16.5" customHeight="1">
      <c r="A255" s="40"/>
      <c r="B255" s="41"/>
      <c r="C255" s="280" t="s">
        <v>364</v>
      </c>
      <c r="D255" s="280" t="s">
        <v>455</v>
      </c>
      <c r="E255" s="281" t="s">
        <v>609</v>
      </c>
      <c r="F255" s="282" t="s">
        <v>610</v>
      </c>
      <c r="G255" s="283" t="s">
        <v>172</v>
      </c>
      <c r="H255" s="284">
        <v>134</v>
      </c>
      <c r="I255" s="285"/>
      <c r="J255" s="286">
        <f>ROUND(I255*H255,2)</f>
        <v>0</v>
      </c>
      <c r="K255" s="282" t="s">
        <v>157</v>
      </c>
      <c r="L255" s="287"/>
      <c r="M255" s="288" t="s">
        <v>19</v>
      </c>
      <c r="N255" s="289" t="s">
        <v>43</v>
      </c>
      <c r="O255" s="86"/>
      <c r="P255" s="223">
        <f>O255*H255</f>
        <v>0</v>
      </c>
      <c r="Q255" s="223">
        <v>1.0000000000000001E-05</v>
      </c>
      <c r="R255" s="223">
        <f>Q255*H255</f>
        <v>0.0013400000000000001</v>
      </c>
      <c r="S255" s="223">
        <v>0</v>
      </c>
      <c r="T255" s="22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5" t="s">
        <v>517</v>
      </c>
      <c r="AT255" s="225" t="s">
        <v>455</v>
      </c>
      <c r="AU255" s="225" t="s">
        <v>82</v>
      </c>
      <c r="AY255" s="19" t="s">
        <v>151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9" t="s">
        <v>80</v>
      </c>
      <c r="BK255" s="226">
        <f>ROUND(I255*H255,2)</f>
        <v>0</v>
      </c>
      <c r="BL255" s="19" t="s">
        <v>471</v>
      </c>
      <c r="BM255" s="225" t="s">
        <v>611</v>
      </c>
    </row>
    <row r="256" s="2" customFormat="1">
      <c r="A256" s="40"/>
      <c r="B256" s="41"/>
      <c r="C256" s="42"/>
      <c r="D256" s="227" t="s">
        <v>160</v>
      </c>
      <c r="E256" s="42"/>
      <c r="F256" s="228" t="s">
        <v>610</v>
      </c>
      <c r="G256" s="42"/>
      <c r="H256" s="42"/>
      <c r="I256" s="229"/>
      <c r="J256" s="42"/>
      <c r="K256" s="42"/>
      <c r="L256" s="46"/>
      <c r="M256" s="230"/>
      <c r="N256" s="231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160</v>
      </c>
      <c r="AU256" s="19" t="s">
        <v>82</v>
      </c>
    </row>
    <row r="257" s="13" customFormat="1">
      <c r="A257" s="13"/>
      <c r="B257" s="232"/>
      <c r="C257" s="233"/>
      <c r="D257" s="227" t="s">
        <v>162</v>
      </c>
      <c r="E257" s="234" t="s">
        <v>19</v>
      </c>
      <c r="F257" s="235" t="s">
        <v>599</v>
      </c>
      <c r="G257" s="233"/>
      <c r="H257" s="236">
        <v>120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162</v>
      </c>
      <c r="AU257" s="242" t="s">
        <v>82</v>
      </c>
      <c r="AV257" s="13" t="s">
        <v>82</v>
      </c>
      <c r="AW257" s="13" t="s">
        <v>33</v>
      </c>
      <c r="AX257" s="13" t="s">
        <v>72</v>
      </c>
      <c r="AY257" s="242" t="s">
        <v>151</v>
      </c>
    </row>
    <row r="258" s="13" customFormat="1">
      <c r="A258" s="13"/>
      <c r="B258" s="232"/>
      <c r="C258" s="233"/>
      <c r="D258" s="227" t="s">
        <v>162</v>
      </c>
      <c r="E258" s="234" t="s">
        <v>19</v>
      </c>
      <c r="F258" s="235" t="s">
        <v>574</v>
      </c>
      <c r="G258" s="233"/>
      <c r="H258" s="236">
        <v>14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162</v>
      </c>
      <c r="AU258" s="242" t="s">
        <v>82</v>
      </c>
      <c r="AV258" s="13" t="s">
        <v>82</v>
      </c>
      <c r="AW258" s="13" t="s">
        <v>33</v>
      </c>
      <c r="AX258" s="13" t="s">
        <v>72</v>
      </c>
      <c r="AY258" s="242" t="s">
        <v>151</v>
      </c>
    </row>
    <row r="259" s="14" customFormat="1">
      <c r="A259" s="14"/>
      <c r="B259" s="244"/>
      <c r="C259" s="245"/>
      <c r="D259" s="227" t="s">
        <v>162</v>
      </c>
      <c r="E259" s="246" t="s">
        <v>19</v>
      </c>
      <c r="F259" s="247" t="s">
        <v>204</v>
      </c>
      <c r="G259" s="245"/>
      <c r="H259" s="248">
        <v>134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162</v>
      </c>
      <c r="AU259" s="254" t="s">
        <v>82</v>
      </c>
      <c r="AV259" s="14" t="s">
        <v>158</v>
      </c>
      <c r="AW259" s="14" t="s">
        <v>33</v>
      </c>
      <c r="AX259" s="14" t="s">
        <v>80</v>
      </c>
      <c r="AY259" s="254" t="s">
        <v>151</v>
      </c>
    </row>
    <row r="260" s="2" customFormat="1" ht="16.5" customHeight="1">
      <c r="A260" s="40"/>
      <c r="B260" s="41"/>
      <c r="C260" s="214" t="s">
        <v>319</v>
      </c>
      <c r="D260" s="214" t="s">
        <v>153</v>
      </c>
      <c r="E260" s="215" t="s">
        <v>612</v>
      </c>
      <c r="F260" s="216" t="s">
        <v>613</v>
      </c>
      <c r="G260" s="217" t="s">
        <v>172</v>
      </c>
      <c r="H260" s="218">
        <v>11</v>
      </c>
      <c r="I260" s="219"/>
      <c r="J260" s="220">
        <f>ROUND(I260*H260,2)</f>
        <v>0</v>
      </c>
      <c r="K260" s="216" t="s">
        <v>157</v>
      </c>
      <c r="L260" s="46"/>
      <c r="M260" s="221" t="s">
        <v>19</v>
      </c>
      <c r="N260" s="222" t="s">
        <v>43</v>
      </c>
      <c r="O260" s="86"/>
      <c r="P260" s="223">
        <f>O260*H260</f>
        <v>0</v>
      </c>
      <c r="Q260" s="223">
        <v>0</v>
      </c>
      <c r="R260" s="223">
        <f>Q260*H260</f>
        <v>0</v>
      </c>
      <c r="S260" s="223">
        <v>0</v>
      </c>
      <c r="T260" s="22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5" t="s">
        <v>471</v>
      </c>
      <c r="AT260" s="225" t="s">
        <v>153</v>
      </c>
      <c r="AU260" s="225" t="s">
        <v>82</v>
      </c>
      <c r="AY260" s="19" t="s">
        <v>151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9" t="s">
        <v>80</v>
      </c>
      <c r="BK260" s="226">
        <f>ROUND(I260*H260,2)</f>
        <v>0</v>
      </c>
      <c r="BL260" s="19" t="s">
        <v>471</v>
      </c>
      <c r="BM260" s="225" t="s">
        <v>614</v>
      </c>
    </row>
    <row r="261" s="2" customFormat="1">
      <c r="A261" s="40"/>
      <c r="B261" s="41"/>
      <c r="C261" s="42"/>
      <c r="D261" s="227" t="s">
        <v>160</v>
      </c>
      <c r="E261" s="42"/>
      <c r="F261" s="228" t="s">
        <v>615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160</v>
      </c>
      <c r="AU261" s="19" t="s">
        <v>82</v>
      </c>
    </row>
    <row r="262" s="13" customFormat="1">
      <c r="A262" s="13"/>
      <c r="B262" s="232"/>
      <c r="C262" s="233"/>
      <c r="D262" s="227" t="s">
        <v>162</v>
      </c>
      <c r="E262" s="234" t="s">
        <v>19</v>
      </c>
      <c r="F262" s="235" t="s">
        <v>181</v>
      </c>
      <c r="G262" s="233"/>
      <c r="H262" s="236">
        <v>5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162</v>
      </c>
      <c r="AU262" s="242" t="s">
        <v>82</v>
      </c>
      <c r="AV262" s="13" t="s">
        <v>82</v>
      </c>
      <c r="AW262" s="13" t="s">
        <v>33</v>
      </c>
      <c r="AX262" s="13" t="s">
        <v>72</v>
      </c>
      <c r="AY262" s="242" t="s">
        <v>151</v>
      </c>
    </row>
    <row r="263" s="13" customFormat="1">
      <c r="A263" s="13"/>
      <c r="B263" s="232"/>
      <c r="C263" s="233"/>
      <c r="D263" s="227" t="s">
        <v>162</v>
      </c>
      <c r="E263" s="234" t="s">
        <v>19</v>
      </c>
      <c r="F263" s="235" t="s">
        <v>616</v>
      </c>
      <c r="G263" s="233"/>
      <c r="H263" s="236">
        <v>6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162</v>
      </c>
      <c r="AU263" s="242" t="s">
        <v>82</v>
      </c>
      <c r="AV263" s="13" t="s">
        <v>82</v>
      </c>
      <c r="AW263" s="13" t="s">
        <v>33</v>
      </c>
      <c r="AX263" s="13" t="s">
        <v>72</v>
      </c>
      <c r="AY263" s="242" t="s">
        <v>151</v>
      </c>
    </row>
    <row r="264" s="14" customFormat="1">
      <c r="A264" s="14"/>
      <c r="B264" s="244"/>
      <c r="C264" s="245"/>
      <c r="D264" s="227" t="s">
        <v>162</v>
      </c>
      <c r="E264" s="246" t="s">
        <v>19</v>
      </c>
      <c r="F264" s="247" t="s">
        <v>204</v>
      </c>
      <c r="G264" s="245"/>
      <c r="H264" s="248">
        <v>11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162</v>
      </c>
      <c r="AU264" s="254" t="s">
        <v>82</v>
      </c>
      <c r="AV264" s="14" t="s">
        <v>158</v>
      </c>
      <c r="AW264" s="14" t="s">
        <v>33</v>
      </c>
      <c r="AX264" s="14" t="s">
        <v>80</v>
      </c>
      <c r="AY264" s="254" t="s">
        <v>151</v>
      </c>
    </row>
    <row r="265" s="2" customFormat="1" ht="16.5" customHeight="1">
      <c r="A265" s="40"/>
      <c r="B265" s="41"/>
      <c r="C265" s="280" t="s">
        <v>324</v>
      </c>
      <c r="D265" s="280" t="s">
        <v>455</v>
      </c>
      <c r="E265" s="281" t="s">
        <v>617</v>
      </c>
      <c r="F265" s="282" t="s">
        <v>618</v>
      </c>
      <c r="G265" s="283" t="s">
        <v>172</v>
      </c>
      <c r="H265" s="284">
        <v>11</v>
      </c>
      <c r="I265" s="285"/>
      <c r="J265" s="286">
        <f>ROUND(I265*H265,2)</f>
        <v>0</v>
      </c>
      <c r="K265" s="282" t="s">
        <v>157</v>
      </c>
      <c r="L265" s="287"/>
      <c r="M265" s="288" t="s">
        <v>19</v>
      </c>
      <c r="N265" s="289" t="s">
        <v>43</v>
      </c>
      <c r="O265" s="86"/>
      <c r="P265" s="223">
        <f>O265*H265</f>
        <v>0</v>
      </c>
      <c r="Q265" s="223">
        <v>0.097000000000000003</v>
      </c>
      <c r="R265" s="223">
        <f>Q265*H265</f>
        <v>1.067</v>
      </c>
      <c r="S265" s="223">
        <v>0</v>
      </c>
      <c r="T265" s="224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5" t="s">
        <v>517</v>
      </c>
      <c r="AT265" s="225" t="s">
        <v>455</v>
      </c>
      <c r="AU265" s="225" t="s">
        <v>82</v>
      </c>
      <c r="AY265" s="19" t="s">
        <v>151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9" t="s">
        <v>80</v>
      </c>
      <c r="BK265" s="226">
        <f>ROUND(I265*H265,2)</f>
        <v>0</v>
      </c>
      <c r="BL265" s="19" t="s">
        <v>471</v>
      </c>
      <c r="BM265" s="225" t="s">
        <v>619</v>
      </c>
    </row>
    <row r="266" s="2" customFormat="1">
      <c r="A266" s="40"/>
      <c r="B266" s="41"/>
      <c r="C266" s="42"/>
      <c r="D266" s="227" t="s">
        <v>160</v>
      </c>
      <c r="E266" s="42"/>
      <c r="F266" s="228" t="s">
        <v>618</v>
      </c>
      <c r="G266" s="42"/>
      <c r="H266" s="42"/>
      <c r="I266" s="229"/>
      <c r="J266" s="42"/>
      <c r="K266" s="42"/>
      <c r="L266" s="46"/>
      <c r="M266" s="230"/>
      <c r="N266" s="231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160</v>
      </c>
      <c r="AU266" s="19" t="s">
        <v>82</v>
      </c>
    </row>
    <row r="267" s="13" customFormat="1">
      <c r="A267" s="13"/>
      <c r="B267" s="232"/>
      <c r="C267" s="233"/>
      <c r="D267" s="227" t="s">
        <v>162</v>
      </c>
      <c r="E267" s="234" t="s">
        <v>19</v>
      </c>
      <c r="F267" s="235" t="s">
        <v>181</v>
      </c>
      <c r="G267" s="233"/>
      <c r="H267" s="236">
        <v>5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162</v>
      </c>
      <c r="AU267" s="242" t="s">
        <v>82</v>
      </c>
      <c r="AV267" s="13" t="s">
        <v>82</v>
      </c>
      <c r="AW267" s="13" t="s">
        <v>33</v>
      </c>
      <c r="AX267" s="13" t="s">
        <v>72</v>
      </c>
      <c r="AY267" s="242" t="s">
        <v>151</v>
      </c>
    </row>
    <row r="268" s="13" customFormat="1">
      <c r="A268" s="13"/>
      <c r="B268" s="232"/>
      <c r="C268" s="233"/>
      <c r="D268" s="227" t="s">
        <v>162</v>
      </c>
      <c r="E268" s="234" t="s">
        <v>19</v>
      </c>
      <c r="F268" s="235" t="s">
        <v>616</v>
      </c>
      <c r="G268" s="233"/>
      <c r="H268" s="236">
        <v>6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162</v>
      </c>
      <c r="AU268" s="242" t="s">
        <v>82</v>
      </c>
      <c r="AV268" s="13" t="s">
        <v>82</v>
      </c>
      <c r="AW268" s="13" t="s">
        <v>33</v>
      </c>
      <c r="AX268" s="13" t="s">
        <v>72</v>
      </c>
      <c r="AY268" s="242" t="s">
        <v>151</v>
      </c>
    </row>
    <row r="269" s="14" customFormat="1">
      <c r="A269" s="14"/>
      <c r="B269" s="244"/>
      <c r="C269" s="245"/>
      <c r="D269" s="227" t="s">
        <v>162</v>
      </c>
      <c r="E269" s="246" t="s">
        <v>19</v>
      </c>
      <c r="F269" s="247" t="s">
        <v>204</v>
      </c>
      <c r="G269" s="245"/>
      <c r="H269" s="248">
        <v>11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162</v>
      </c>
      <c r="AU269" s="254" t="s">
        <v>82</v>
      </c>
      <c r="AV269" s="14" t="s">
        <v>158</v>
      </c>
      <c r="AW269" s="14" t="s">
        <v>33</v>
      </c>
      <c r="AX269" s="14" t="s">
        <v>80</v>
      </c>
      <c r="AY269" s="254" t="s">
        <v>151</v>
      </c>
    </row>
    <row r="270" s="12" customFormat="1" ht="25.92" customHeight="1">
      <c r="A270" s="12"/>
      <c r="B270" s="198"/>
      <c r="C270" s="199"/>
      <c r="D270" s="200" t="s">
        <v>71</v>
      </c>
      <c r="E270" s="201" t="s">
        <v>425</v>
      </c>
      <c r="F270" s="201" t="s">
        <v>426</v>
      </c>
      <c r="G270" s="199"/>
      <c r="H270" s="199"/>
      <c r="I270" s="202"/>
      <c r="J270" s="203">
        <f>BK270</f>
        <v>0</v>
      </c>
      <c r="K270" s="199"/>
      <c r="L270" s="204"/>
      <c r="M270" s="205"/>
      <c r="N270" s="206"/>
      <c r="O270" s="206"/>
      <c r="P270" s="207">
        <f>P271+P278</f>
        <v>0</v>
      </c>
      <c r="Q270" s="206"/>
      <c r="R270" s="207">
        <f>R271+R278</f>
        <v>0</v>
      </c>
      <c r="S270" s="206"/>
      <c r="T270" s="208">
        <f>T271+T278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9" t="s">
        <v>181</v>
      </c>
      <c r="AT270" s="210" t="s">
        <v>71</v>
      </c>
      <c r="AU270" s="210" t="s">
        <v>72</v>
      </c>
      <c r="AY270" s="209" t="s">
        <v>151</v>
      </c>
      <c r="BK270" s="211">
        <f>BK271+BK278</f>
        <v>0</v>
      </c>
    </row>
    <row r="271" s="12" customFormat="1" ht="22.8" customHeight="1">
      <c r="A271" s="12"/>
      <c r="B271" s="198"/>
      <c r="C271" s="199"/>
      <c r="D271" s="200" t="s">
        <v>71</v>
      </c>
      <c r="E271" s="212" t="s">
        <v>427</v>
      </c>
      <c r="F271" s="212" t="s">
        <v>428</v>
      </c>
      <c r="G271" s="199"/>
      <c r="H271" s="199"/>
      <c r="I271" s="202"/>
      <c r="J271" s="213">
        <f>BK271</f>
        <v>0</v>
      </c>
      <c r="K271" s="199"/>
      <c r="L271" s="204"/>
      <c r="M271" s="205"/>
      <c r="N271" s="206"/>
      <c r="O271" s="206"/>
      <c r="P271" s="207">
        <f>SUM(P272:P277)</f>
        <v>0</v>
      </c>
      <c r="Q271" s="206"/>
      <c r="R271" s="207">
        <f>SUM(R272:R277)</f>
        <v>0</v>
      </c>
      <c r="S271" s="206"/>
      <c r="T271" s="208">
        <f>SUM(T272:T277)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9" t="s">
        <v>181</v>
      </c>
      <c r="AT271" s="210" t="s">
        <v>71</v>
      </c>
      <c r="AU271" s="210" t="s">
        <v>80</v>
      </c>
      <c r="AY271" s="209" t="s">
        <v>151</v>
      </c>
      <c r="BK271" s="211">
        <f>SUM(BK272:BK277)</f>
        <v>0</v>
      </c>
    </row>
    <row r="272" s="2" customFormat="1" ht="16.5" customHeight="1">
      <c r="A272" s="40"/>
      <c r="B272" s="41"/>
      <c r="C272" s="214" t="s">
        <v>331</v>
      </c>
      <c r="D272" s="214" t="s">
        <v>153</v>
      </c>
      <c r="E272" s="215" t="s">
        <v>620</v>
      </c>
      <c r="F272" s="216" t="s">
        <v>621</v>
      </c>
      <c r="G272" s="217" t="s">
        <v>622</v>
      </c>
      <c r="H272" s="218">
        <v>1</v>
      </c>
      <c r="I272" s="219"/>
      <c r="J272" s="220">
        <f>ROUND(I272*H272,2)</f>
        <v>0</v>
      </c>
      <c r="K272" s="216" t="s">
        <v>157</v>
      </c>
      <c r="L272" s="46"/>
      <c r="M272" s="221" t="s">
        <v>19</v>
      </c>
      <c r="N272" s="222" t="s">
        <v>43</v>
      </c>
      <c r="O272" s="86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433</v>
      </c>
      <c r="AT272" s="225" t="s">
        <v>153</v>
      </c>
      <c r="AU272" s="225" t="s">
        <v>82</v>
      </c>
      <c r="AY272" s="19" t="s">
        <v>151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80</v>
      </c>
      <c r="BK272" s="226">
        <f>ROUND(I272*H272,2)</f>
        <v>0</v>
      </c>
      <c r="BL272" s="19" t="s">
        <v>433</v>
      </c>
      <c r="BM272" s="225" t="s">
        <v>623</v>
      </c>
    </row>
    <row r="273" s="2" customFormat="1">
      <c r="A273" s="40"/>
      <c r="B273" s="41"/>
      <c r="C273" s="42"/>
      <c r="D273" s="227" t="s">
        <v>160</v>
      </c>
      <c r="E273" s="42"/>
      <c r="F273" s="228" t="s">
        <v>621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160</v>
      </c>
      <c r="AU273" s="19" t="s">
        <v>82</v>
      </c>
    </row>
    <row r="274" s="2" customFormat="1" ht="16.5" customHeight="1">
      <c r="A274" s="40"/>
      <c r="B274" s="41"/>
      <c r="C274" s="214" t="s">
        <v>341</v>
      </c>
      <c r="D274" s="214" t="s">
        <v>153</v>
      </c>
      <c r="E274" s="215" t="s">
        <v>624</v>
      </c>
      <c r="F274" s="216" t="s">
        <v>625</v>
      </c>
      <c r="G274" s="217" t="s">
        <v>622</v>
      </c>
      <c r="H274" s="218">
        <v>1</v>
      </c>
      <c r="I274" s="219"/>
      <c r="J274" s="220">
        <f>ROUND(I274*H274,2)</f>
        <v>0</v>
      </c>
      <c r="K274" s="216" t="s">
        <v>157</v>
      </c>
      <c r="L274" s="46"/>
      <c r="M274" s="221" t="s">
        <v>19</v>
      </c>
      <c r="N274" s="222" t="s">
        <v>43</v>
      </c>
      <c r="O274" s="86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433</v>
      </c>
      <c r="AT274" s="225" t="s">
        <v>153</v>
      </c>
      <c r="AU274" s="225" t="s">
        <v>82</v>
      </c>
      <c r="AY274" s="19" t="s">
        <v>151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80</v>
      </c>
      <c r="BK274" s="226">
        <f>ROUND(I274*H274,2)</f>
        <v>0</v>
      </c>
      <c r="BL274" s="19" t="s">
        <v>433</v>
      </c>
      <c r="BM274" s="225" t="s">
        <v>626</v>
      </c>
    </row>
    <row r="275" s="2" customFormat="1">
      <c r="A275" s="40"/>
      <c r="B275" s="41"/>
      <c r="C275" s="42"/>
      <c r="D275" s="227" t="s">
        <v>160</v>
      </c>
      <c r="E275" s="42"/>
      <c r="F275" s="228" t="s">
        <v>625</v>
      </c>
      <c r="G275" s="42"/>
      <c r="H275" s="42"/>
      <c r="I275" s="229"/>
      <c r="J275" s="42"/>
      <c r="K275" s="42"/>
      <c r="L275" s="46"/>
      <c r="M275" s="230"/>
      <c r="N275" s="231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160</v>
      </c>
      <c r="AU275" s="19" t="s">
        <v>82</v>
      </c>
    </row>
    <row r="276" s="16" customFormat="1">
      <c r="A276" s="16"/>
      <c r="B276" s="270"/>
      <c r="C276" s="271"/>
      <c r="D276" s="227" t="s">
        <v>162</v>
      </c>
      <c r="E276" s="272" t="s">
        <v>19</v>
      </c>
      <c r="F276" s="273" t="s">
        <v>627</v>
      </c>
      <c r="G276" s="271"/>
      <c r="H276" s="272" t="s">
        <v>19</v>
      </c>
      <c r="I276" s="274"/>
      <c r="J276" s="271"/>
      <c r="K276" s="271"/>
      <c r="L276" s="275"/>
      <c r="M276" s="276"/>
      <c r="N276" s="277"/>
      <c r="O276" s="277"/>
      <c r="P276" s="277"/>
      <c r="Q276" s="277"/>
      <c r="R276" s="277"/>
      <c r="S276" s="277"/>
      <c r="T276" s="278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79" t="s">
        <v>162</v>
      </c>
      <c r="AU276" s="279" t="s">
        <v>82</v>
      </c>
      <c r="AV276" s="16" t="s">
        <v>80</v>
      </c>
      <c r="AW276" s="16" t="s">
        <v>33</v>
      </c>
      <c r="AX276" s="16" t="s">
        <v>72</v>
      </c>
      <c r="AY276" s="279" t="s">
        <v>151</v>
      </c>
    </row>
    <row r="277" s="13" customFormat="1">
      <c r="A277" s="13"/>
      <c r="B277" s="232"/>
      <c r="C277" s="233"/>
      <c r="D277" s="227" t="s">
        <v>162</v>
      </c>
      <c r="E277" s="234" t="s">
        <v>19</v>
      </c>
      <c r="F277" s="235" t="s">
        <v>80</v>
      </c>
      <c r="G277" s="233"/>
      <c r="H277" s="236">
        <v>1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162</v>
      </c>
      <c r="AU277" s="242" t="s">
        <v>82</v>
      </c>
      <c r="AV277" s="13" t="s">
        <v>82</v>
      </c>
      <c r="AW277" s="13" t="s">
        <v>33</v>
      </c>
      <c r="AX277" s="13" t="s">
        <v>80</v>
      </c>
      <c r="AY277" s="242" t="s">
        <v>151</v>
      </c>
    </row>
    <row r="278" s="12" customFormat="1" ht="22.8" customHeight="1">
      <c r="A278" s="12"/>
      <c r="B278" s="198"/>
      <c r="C278" s="199"/>
      <c r="D278" s="200" t="s">
        <v>71</v>
      </c>
      <c r="E278" s="212" t="s">
        <v>628</v>
      </c>
      <c r="F278" s="212" t="s">
        <v>629</v>
      </c>
      <c r="G278" s="199"/>
      <c r="H278" s="199"/>
      <c r="I278" s="202"/>
      <c r="J278" s="213">
        <f>BK278</f>
        <v>0</v>
      </c>
      <c r="K278" s="199"/>
      <c r="L278" s="204"/>
      <c r="M278" s="205"/>
      <c r="N278" s="206"/>
      <c r="O278" s="206"/>
      <c r="P278" s="207">
        <f>SUM(P279:P282)</f>
        <v>0</v>
      </c>
      <c r="Q278" s="206"/>
      <c r="R278" s="207">
        <f>SUM(R279:R282)</f>
        <v>0</v>
      </c>
      <c r="S278" s="206"/>
      <c r="T278" s="208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9" t="s">
        <v>181</v>
      </c>
      <c r="AT278" s="210" t="s">
        <v>71</v>
      </c>
      <c r="AU278" s="210" t="s">
        <v>80</v>
      </c>
      <c r="AY278" s="209" t="s">
        <v>151</v>
      </c>
      <c r="BK278" s="211">
        <f>SUM(BK279:BK282)</f>
        <v>0</v>
      </c>
    </row>
    <row r="279" s="2" customFormat="1" ht="16.5" customHeight="1">
      <c r="A279" s="40"/>
      <c r="B279" s="41"/>
      <c r="C279" s="214" t="s">
        <v>346</v>
      </c>
      <c r="D279" s="214" t="s">
        <v>153</v>
      </c>
      <c r="E279" s="215" t="s">
        <v>630</v>
      </c>
      <c r="F279" s="216" t="s">
        <v>631</v>
      </c>
      <c r="G279" s="217" t="s">
        <v>632</v>
      </c>
      <c r="H279" s="218">
        <v>10</v>
      </c>
      <c r="I279" s="219"/>
      <c r="J279" s="220">
        <f>ROUND(I279*H279,2)</f>
        <v>0</v>
      </c>
      <c r="K279" s="216" t="s">
        <v>157</v>
      </c>
      <c r="L279" s="46"/>
      <c r="M279" s="221" t="s">
        <v>19</v>
      </c>
      <c r="N279" s="222" t="s">
        <v>43</v>
      </c>
      <c r="O279" s="86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433</v>
      </c>
      <c r="AT279" s="225" t="s">
        <v>153</v>
      </c>
      <c r="AU279" s="225" t="s">
        <v>82</v>
      </c>
      <c r="AY279" s="19" t="s">
        <v>151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80</v>
      </c>
      <c r="BK279" s="226">
        <f>ROUND(I279*H279,2)</f>
        <v>0</v>
      </c>
      <c r="BL279" s="19" t="s">
        <v>433</v>
      </c>
      <c r="BM279" s="225" t="s">
        <v>633</v>
      </c>
    </row>
    <row r="280" s="2" customFormat="1">
      <c r="A280" s="40"/>
      <c r="B280" s="41"/>
      <c r="C280" s="42"/>
      <c r="D280" s="227" t="s">
        <v>160</v>
      </c>
      <c r="E280" s="42"/>
      <c r="F280" s="228" t="s">
        <v>631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160</v>
      </c>
      <c r="AU280" s="19" t="s">
        <v>82</v>
      </c>
    </row>
    <row r="281" s="16" customFormat="1">
      <c r="A281" s="16"/>
      <c r="B281" s="270"/>
      <c r="C281" s="271"/>
      <c r="D281" s="227" t="s">
        <v>162</v>
      </c>
      <c r="E281" s="272" t="s">
        <v>19</v>
      </c>
      <c r="F281" s="273" t="s">
        <v>634</v>
      </c>
      <c r="G281" s="271"/>
      <c r="H281" s="272" t="s">
        <v>19</v>
      </c>
      <c r="I281" s="274"/>
      <c r="J281" s="271"/>
      <c r="K281" s="271"/>
      <c r="L281" s="275"/>
      <c r="M281" s="276"/>
      <c r="N281" s="277"/>
      <c r="O281" s="277"/>
      <c r="P281" s="277"/>
      <c r="Q281" s="277"/>
      <c r="R281" s="277"/>
      <c r="S281" s="277"/>
      <c r="T281" s="278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T281" s="279" t="s">
        <v>162</v>
      </c>
      <c r="AU281" s="279" t="s">
        <v>82</v>
      </c>
      <c r="AV281" s="16" t="s">
        <v>80</v>
      </c>
      <c r="AW281" s="16" t="s">
        <v>33</v>
      </c>
      <c r="AX281" s="16" t="s">
        <v>72</v>
      </c>
      <c r="AY281" s="279" t="s">
        <v>151</v>
      </c>
    </row>
    <row r="282" s="13" customFormat="1">
      <c r="A282" s="13"/>
      <c r="B282" s="232"/>
      <c r="C282" s="233"/>
      <c r="D282" s="227" t="s">
        <v>162</v>
      </c>
      <c r="E282" s="234" t="s">
        <v>19</v>
      </c>
      <c r="F282" s="235" t="s">
        <v>217</v>
      </c>
      <c r="G282" s="233"/>
      <c r="H282" s="236">
        <v>10</v>
      </c>
      <c r="I282" s="237"/>
      <c r="J282" s="233"/>
      <c r="K282" s="233"/>
      <c r="L282" s="238"/>
      <c r="M282" s="290"/>
      <c r="N282" s="291"/>
      <c r="O282" s="291"/>
      <c r="P282" s="291"/>
      <c r="Q282" s="291"/>
      <c r="R282" s="291"/>
      <c r="S282" s="291"/>
      <c r="T282" s="29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162</v>
      </c>
      <c r="AU282" s="242" t="s">
        <v>82</v>
      </c>
      <c r="AV282" s="13" t="s">
        <v>82</v>
      </c>
      <c r="AW282" s="13" t="s">
        <v>33</v>
      </c>
      <c r="AX282" s="13" t="s">
        <v>80</v>
      </c>
      <c r="AY282" s="242" t="s">
        <v>151</v>
      </c>
    </row>
    <row r="283" s="2" customFormat="1" ht="6.96" customHeight="1">
      <c r="A283" s="40"/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46"/>
      <c r="M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</row>
  </sheetData>
  <sheetProtection sheet="1" autoFilter="0" formatColumns="0" formatRows="0" objects="1" scenarios="1" spinCount="100000" saltValue="mwtHfuX9+8TUlrdXGSZM+q+QKq2kcOY9GuHS3sbPNHwjLW1MF+5Thh8gWf5ENgQEQ257pVDj7PlxywxJwGa5Gg==" hashValue="HjBjXAwjuNHqnw8mkbA66EAWja2fQZseMYQ197i04KtnRpmcn96hOr+uejCQ9e0M3QwNoJIYuX3uYlNwale8MA==" algorithmName="SHA-512" password="CC35"/>
  <autoFilter ref="C93:K28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635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635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440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ROUND((SUM(BE93:BE196)),  2)</f>
        <v>0</v>
      </c>
      <c r="G35" s="40"/>
      <c r="H35" s="40"/>
      <c r="I35" s="159">
        <v>0.20999999999999999</v>
      </c>
      <c r="J35" s="158">
        <f>ROUND(((SUM(BE93:BE196))*I35),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ROUND((SUM(BF93:BF196)),  2)</f>
        <v>0</v>
      </c>
      <c r="G36" s="40"/>
      <c r="H36" s="40"/>
      <c r="I36" s="159">
        <v>0.14999999999999999</v>
      </c>
      <c r="J36" s="158">
        <f>ROUND(((SUM(BF93:BF196))*I36),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ROUND((SUM(BG93:BG196)),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ROUND((SUM(BH93:BH196)),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ROUND((SUM(BI93:BI196)),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635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462 - Ochrana kabelů T-Mobile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6"/>
      <c r="C66" s="177"/>
      <c r="D66" s="178" t="s">
        <v>441</v>
      </c>
      <c r="E66" s="179"/>
      <c r="F66" s="179"/>
      <c r="G66" s="179"/>
      <c r="H66" s="179"/>
      <c r="I66" s="179"/>
      <c r="J66" s="180">
        <f>J99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2"/>
      <c r="C67" s="127"/>
      <c r="D67" s="183" t="s">
        <v>442</v>
      </c>
      <c r="E67" s="184"/>
      <c r="F67" s="184"/>
      <c r="G67" s="184"/>
      <c r="H67" s="184"/>
      <c r="I67" s="184"/>
      <c r="J67" s="185">
        <f>J100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443</v>
      </c>
      <c r="E68" s="184"/>
      <c r="F68" s="184"/>
      <c r="G68" s="184"/>
      <c r="H68" s="184"/>
      <c r="I68" s="184"/>
      <c r="J68" s="185">
        <f>J130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6"/>
      <c r="C69" s="177"/>
      <c r="D69" s="178" t="s">
        <v>134</v>
      </c>
      <c r="E69" s="179"/>
      <c r="F69" s="179"/>
      <c r="G69" s="179"/>
      <c r="H69" s="179"/>
      <c r="I69" s="179"/>
      <c r="J69" s="180">
        <f>J185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2"/>
      <c r="C70" s="127"/>
      <c r="D70" s="183" t="s">
        <v>135</v>
      </c>
      <c r="E70" s="184"/>
      <c r="F70" s="184"/>
      <c r="G70" s="184"/>
      <c r="H70" s="184"/>
      <c r="I70" s="184"/>
      <c r="J70" s="185">
        <f>J186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444</v>
      </c>
      <c r="E71" s="184"/>
      <c r="F71" s="184"/>
      <c r="G71" s="184"/>
      <c r="H71" s="184"/>
      <c r="I71" s="184"/>
      <c r="J71" s="185">
        <f>J192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136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1" t="str">
        <f>E7</f>
        <v>Most, náměstí Řeporyje D 012, č.akce 1061, Praha 13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1" t="s">
        <v>635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438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462 - Ochrana kabelů T-Mobile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>Praha 13 - Řeporyje</v>
      </c>
      <c r="G87" s="42"/>
      <c r="H87" s="42"/>
      <c r="I87" s="34" t="s">
        <v>23</v>
      </c>
      <c r="J87" s="74" t="str">
        <f>IF(J14="","",J14)</f>
        <v>18. 2. 2021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TSK hl.m. Prahy</v>
      </c>
      <c r="G89" s="42"/>
      <c r="H89" s="42"/>
      <c r="I89" s="34" t="s">
        <v>31</v>
      </c>
      <c r="J89" s="38" t="str">
        <f>E23</f>
        <v>Pontex, spol. s 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34" t="s">
        <v>34</v>
      </c>
      <c r="J90" s="38" t="str">
        <f>E26</f>
        <v>ing. Pokorná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7"/>
      <c r="B92" s="188"/>
      <c r="C92" s="189" t="s">
        <v>137</v>
      </c>
      <c r="D92" s="190" t="s">
        <v>57</v>
      </c>
      <c r="E92" s="190" t="s">
        <v>53</v>
      </c>
      <c r="F92" s="190" t="s">
        <v>54</v>
      </c>
      <c r="G92" s="190" t="s">
        <v>138</v>
      </c>
      <c r="H92" s="190" t="s">
        <v>139</v>
      </c>
      <c r="I92" s="190" t="s">
        <v>140</v>
      </c>
      <c r="J92" s="190" t="s">
        <v>127</v>
      </c>
      <c r="K92" s="191" t="s">
        <v>141</v>
      </c>
      <c r="L92" s="192"/>
      <c r="M92" s="94" t="s">
        <v>19</v>
      </c>
      <c r="N92" s="95" t="s">
        <v>42</v>
      </c>
      <c r="O92" s="95" t="s">
        <v>142</v>
      </c>
      <c r="P92" s="95" t="s">
        <v>143</v>
      </c>
      <c r="Q92" s="95" t="s">
        <v>144</v>
      </c>
      <c r="R92" s="95" t="s">
        <v>145</v>
      </c>
      <c r="S92" s="95" t="s">
        <v>146</v>
      </c>
      <c r="T92" s="96" t="s">
        <v>147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="2" customFormat="1" ht="22.8" customHeight="1">
      <c r="A93" s="40"/>
      <c r="B93" s="41"/>
      <c r="C93" s="101" t="s">
        <v>148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P94+P99+P185</f>
        <v>0</v>
      </c>
      <c r="Q93" s="98"/>
      <c r="R93" s="195">
        <f>R94+R99+R185</f>
        <v>14.104600000000001</v>
      </c>
      <c r="S93" s="98"/>
      <c r="T93" s="196">
        <f>T94+T99+T185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128</v>
      </c>
      <c r="BK93" s="197">
        <f>BK94+BK99+BK185</f>
        <v>0</v>
      </c>
    </row>
    <row r="94" s="12" customFormat="1" ht="25.92" customHeight="1">
      <c r="A94" s="12"/>
      <c r="B94" s="198"/>
      <c r="C94" s="199"/>
      <c r="D94" s="200" t="s">
        <v>71</v>
      </c>
      <c r="E94" s="201" t="s">
        <v>149</v>
      </c>
      <c r="F94" s="201" t="s">
        <v>150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</v>
      </c>
      <c r="S94" s="206"/>
      <c r="T94" s="20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80</v>
      </c>
      <c r="AT94" s="210" t="s">
        <v>71</v>
      </c>
      <c r="AU94" s="210" t="s">
        <v>72</v>
      </c>
      <c r="AY94" s="209" t="s">
        <v>151</v>
      </c>
      <c r="BK94" s="211">
        <f>BK95</f>
        <v>0</v>
      </c>
    </row>
    <row r="95" s="12" customFormat="1" ht="22.8" customHeight="1">
      <c r="A95" s="12"/>
      <c r="B95" s="198"/>
      <c r="C95" s="199"/>
      <c r="D95" s="200" t="s">
        <v>71</v>
      </c>
      <c r="E95" s="212" t="s">
        <v>80</v>
      </c>
      <c r="F95" s="212" t="s">
        <v>152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SUM(P96:P98)</f>
        <v>0</v>
      </c>
      <c r="Q95" s="206"/>
      <c r="R95" s="207">
        <f>SUM(R96:R98)</f>
        <v>0</v>
      </c>
      <c r="S95" s="206"/>
      <c r="T95" s="20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80</v>
      </c>
      <c r="AY95" s="209" t="s">
        <v>151</v>
      </c>
      <c r="BK95" s="211">
        <f>SUM(BK96:BK98)</f>
        <v>0</v>
      </c>
    </row>
    <row r="96" s="2" customFormat="1" ht="16.5" customHeight="1">
      <c r="A96" s="40"/>
      <c r="B96" s="41"/>
      <c r="C96" s="214" t="s">
        <v>80</v>
      </c>
      <c r="D96" s="214" t="s">
        <v>153</v>
      </c>
      <c r="E96" s="215" t="s">
        <v>445</v>
      </c>
      <c r="F96" s="216" t="s">
        <v>446</v>
      </c>
      <c r="G96" s="217" t="s">
        <v>405</v>
      </c>
      <c r="H96" s="218">
        <v>11.231999999999999</v>
      </c>
      <c r="I96" s="219"/>
      <c r="J96" s="220">
        <f>ROUND(I96*H96,2)</f>
        <v>0</v>
      </c>
      <c r="K96" s="216" t="s">
        <v>157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158</v>
      </c>
      <c r="AT96" s="225" t="s">
        <v>153</v>
      </c>
      <c r="AU96" s="225" t="s">
        <v>82</v>
      </c>
      <c r="AY96" s="19" t="s">
        <v>151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80</v>
      </c>
      <c r="BK96" s="226">
        <f>ROUND(I96*H96,2)</f>
        <v>0</v>
      </c>
      <c r="BL96" s="19" t="s">
        <v>158</v>
      </c>
      <c r="BM96" s="225" t="s">
        <v>636</v>
      </c>
    </row>
    <row r="97" s="2" customFormat="1">
      <c r="A97" s="40"/>
      <c r="B97" s="41"/>
      <c r="C97" s="42"/>
      <c r="D97" s="227" t="s">
        <v>160</v>
      </c>
      <c r="E97" s="42"/>
      <c r="F97" s="228" t="s">
        <v>448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160</v>
      </c>
      <c r="AU97" s="19" t="s">
        <v>82</v>
      </c>
    </row>
    <row r="98" s="13" customFormat="1">
      <c r="A98" s="13"/>
      <c r="B98" s="232"/>
      <c r="C98" s="233"/>
      <c r="D98" s="227" t="s">
        <v>162</v>
      </c>
      <c r="E98" s="234" t="s">
        <v>19</v>
      </c>
      <c r="F98" s="235" t="s">
        <v>637</v>
      </c>
      <c r="G98" s="233"/>
      <c r="H98" s="236">
        <v>11.231999999999999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162</v>
      </c>
      <c r="AU98" s="242" t="s">
        <v>82</v>
      </c>
      <c r="AV98" s="13" t="s">
        <v>82</v>
      </c>
      <c r="AW98" s="13" t="s">
        <v>33</v>
      </c>
      <c r="AX98" s="13" t="s">
        <v>80</v>
      </c>
      <c r="AY98" s="242" t="s">
        <v>151</v>
      </c>
    </row>
    <row r="99" s="12" customFormat="1" ht="25.92" customHeight="1">
      <c r="A99" s="12"/>
      <c r="B99" s="198"/>
      <c r="C99" s="199"/>
      <c r="D99" s="200" t="s">
        <v>71</v>
      </c>
      <c r="E99" s="201" t="s">
        <v>455</v>
      </c>
      <c r="F99" s="201" t="s">
        <v>459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P100+P130</f>
        <v>0</v>
      </c>
      <c r="Q99" s="206"/>
      <c r="R99" s="207">
        <f>R100+R130</f>
        <v>14.104600000000001</v>
      </c>
      <c r="S99" s="206"/>
      <c r="T99" s="208">
        <f>T100+T130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169</v>
      </c>
      <c r="AT99" s="210" t="s">
        <v>71</v>
      </c>
      <c r="AU99" s="210" t="s">
        <v>72</v>
      </c>
      <c r="AY99" s="209" t="s">
        <v>151</v>
      </c>
      <c r="BK99" s="211">
        <f>BK100+BK130</f>
        <v>0</v>
      </c>
    </row>
    <row r="100" s="12" customFormat="1" ht="22.8" customHeight="1">
      <c r="A100" s="12"/>
      <c r="B100" s="198"/>
      <c r="C100" s="199"/>
      <c r="D100" s="200" t="s">
        <v>71</v>
      </c>
      <c r="E100" s="212" t="s">
        <v>460</v>
      </c>
      <c r="F100" s="212" t="s">
        <v>461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SUM(P101:P129)</f>
        <v>0</v>
      </c>
      <c r="Q100" s="206"/>
      <c r="R100" s="207">
        <f>SUM(R101:R129)</f>
        <v>0.01342</v>
      </c>
      <c r="S100" s="206"/>
      <c r="T100" s="208">
        <f>SUM(T101:T129)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169</v>
      </c>
      <c r="AT100" s="210" t="s">
        <v>71</v>
      </c>
      <c r="AU100" s="210" t="s">
        <v>80</v>
      </c>
      <c r="AY100" s="209" t="s">
        <v>151</v>
      </c>
      <c r="BK100" s="211">
        <f>SUM(BK101:BK129)</f>
        <v>0</v>
      </c>
    </row>
    <row r="101" s="2" customFormat="1" ht="16.5" customHeight="1">
      <c r="A101" s="40"/>
      <c r="B101" s="41"/>
      <c r="C101" s="214" t="s">
        <v>82</v>
      </c>
      <c r="D101" s="214" t="s">
        <v>153</v>
      </c>
      <c r="E101" s="215" t="s">
        <v>494</v>
      </c>
      <c r="F101" s="216" t="s">
        <v>495</v>
      </c>
      <c r="G101" s="217" t="s">
        <v>172</v>
      </c>
      <c r="H101" s="218">
        <v>36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0.00013999999999999999</v>
      </c>
      <c r="R101" s="223">
        <f>Q101*H101</f>
        <v>0.0050399999999999993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471</v>
      </c>
      <c r="AT101" s="225" t="s">
        <v>153</v>
      </c>
      <c r="AU101" s="225" t="s">
        <v>82</v>
      </c>
      <c r="AY101" s="19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80</v>
      </c>
      <c r="BK101" s="226">
        <f>ROUND(I101*H101,2)</f>
        <v>0</v>
      </c>
      <c r="BL101" s="19" t="s">
        <v>471</v>
      </c>
      <c r="BM101" s="225" t="s">
        <v>638</v>
      </c>
    </row>
    <row r="102" s="2" customFormat="1">
      <c r="A102" s="40"/>
      <c r="B102" s="41"/>
      <c r="C102" s="42"/>
      <c r="D102" s="227" t="s">
        <v>160</v>
      </c>
      <c r="E102" s="42"/>
      <c r="F102" s="228" t="s">
        <v>497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82</v>
      </c>
    </row>
    <row r="103" s="16" customFormat="1">
      <c r="A103" s="16"/>
      <c r="B103" s="270"/>
      <c r="C103" s="271"/>
      <c r="D103" s="227" t="s">
        <v>162</v>
      </c>
      <c r="E103" s="272" t="s">
        <v>19</v>
      </c>
      <c r="F103" s="273" t="s">
        <v>498</v>
      </c>
      <c r="G103" s="271"/>
      <c r="H103" s="272" t="s">
        <v>19</v>
      </c>
      <c r="I103" s="274"/>
      <c r="J103" s="271"/>
      <c r="K103" s="271"/>
      <c r="L103" s="275"/>
      <c r="M103" s="276"/>
      <c r="N103" s="277"/>
      <c r="O103" s="277"/>
      <c r="P103" s="277"/>
      <c r="Q103" s="277"/>
      <c r="R103" s="277"/>
      <c r="S103" s="277"/>
      <c r="T103" s="278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9" t="s">
        <v>162</v>
      </c>
      <c r="AU103" s="279" t="s">
        <v>82</v>
      </c>
      <c r="AV103" s="16" t="s">
        <v>80</v>
      </c>
      <c r="AW103" s="16" t="s">
        <v>33</v>
      </c>
      <c r="AX103" s="16" t="s">
        <v>72</v>
      </c>
      <c r="AY103" s="279" t="s">
        <v>151</v>
      </c>
    </row>
    <row r="104" s="13" customFormat="1">
      <c r="A104" s="13"/>
      <c r="B104" s="232"/>
      <c r="C104" s="233"/>
      <c r="D104" s="227" t="s">
        <v>162</v>
      </c>
      <c r="E104" s="234" t="s">
        <v>19</v>
      </c>
      <c r="F104" s="235" t="s">
        <v>639</v>
      </c>
      <c r="G104" s="233"/>
      <c r="H104" s="236">
        <v>36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162</v>
      </c>
      <c r="AU104" s="242" t="s">
        <v>82</v>
      </c>
      <c r="AV104" s="13" t="s">
        <v>82</v>
      </c>
      <c r="AW104" s="13" t="s">
        <v>33</v>
      </c>
      <c r="AX104" s="13" t="s">
        <v>80</v>
      </c>
      <c r="AY104" s="242" t="s">
        <v>151</v>
      </c>
    </row>
    <row r="105" s="2" customFormat="1" ht="16.5" customHeight="1">
      <c r="A105" s="40"/>
      <c r="B105" s="41"/>
      <c r="C105" s="214" t="s">
        <v>169</v>
      </c>
      <c r="D105" s="214" t="s">
        <v>153</v>
      </c>
      <c r="E105" s="215" t="s">
        <v>500</v>
      </c>
      <c r="F105" s="216" t="s">
        <v>501</v>
      </c>
      <c r="G105" s="217" t="s">
        <v>172</v>
      </c>
      <c r="H105" s="218">
        <v>51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0.00013999999999999999</v>
      </c>
      <c r="R105" s="223">
        <f>Q105*H105</f>
        <v>0.0071399999999999996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471</v>
      </c>
      <c r="AT105" s="225" t="s">
        <v>153</v>
      </c>
      <c r="AU105" s="225" t="s">
        <v>82</v>
      </c>
      <c r="AY105" s="19" t="s">
        <v>151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80</v>
      </c>
      <c r="BK105" s="226">
        <f>ROUND(I105*H105,2)</f>
        <v>0</v>
      </c>
      <c r="BL105" s="19" t="s">
        <v>471</v>
      </c>
      <c r="BM105" s="225" t="s">
        <v>640</v>
      </c>
    </row>
    <row r="106" s="2" customFormat="1">
      <c r="A106" s="40"/>
      <c r="B106" s="41"/>
      <c r="C106" s="42"/>
      <c r="D106" s="227" t="s">
        <v>160</v>
      </c>
      <c r="E106" s="42"/>
      <c r="F106" s="228" t="s">
        <v>501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82</v>
      </c>
    </row>
    <row r="107" s="16" customFormat="1">
      <c r="A107" s="16"/>
      <c r="B107" s="270"/>
      <c r="C107" s="271"/>
      <c r="D107" s="227" t="s">
        <v>162</v>
      </c>
      <c r="E107" s="272" t="s">
        <v>19</v>
      </c>
      <c r="F107" s="273" t="s">
        <v>503</v>
      </c>
      <c r="G107" s="271"/>
      <c r="H107" s="272" t="s">
        <v>19</v>
      </c>
      <c r="I107" s="274"/>
      <c r="J107" s="271"/>
      <c r="K107" s="271"/>
      <c r="L107" s="275"/>
      <c r="M107" s="276"/>
      <c r="N107" s="277"/>
      <c r="O107" s="277"/>
      <c r="P107" s="277"/>
      <c r="Q107" s="277"/>
      <c r="R107" s="277"/>
      <c r="S107" s="277"/>
      <c r="T107" s="278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T107" s="279" t="s">
        <v>162</v>
      </c>
      <c r="AU107" s="279" t="s">
        <v>82</v>
      </c>
      <c r="AV107" s="16" t="s">
        <v>80</v>
      </c>
      <c r="AW107" s="16" t="s">
        <v>33</v>
      </c>
      <c r="AX107" s="16" t="s">
        <v>72</v>
      </c>
      <c r="AY107" s="279" t="s">
        <v>151</v>
      </c>
    </row>
    <row r="108" s="13" customFormat="1">
      <c r="A108" s="13"/>
      <c r="B108" s="232"/>
      <c r="C108" s="233"/>
      <c r="D108" s="227" t="s">
        <v>162</v>
      </c>
      <c r="E108" s="234" t="s">
        <v>19</v>
      </c>
      <c r="F108" s="235" t="s">
        <v>641</v>
      </c>
      <c r="G108" s="233"/>
      <c r="H108" s="236">
        <v>15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162</v>
      </c>
      <c r="AU108" s="242" t="s">
        <v>82</v>
      </c>
      <c r="AV108" s="13" t="s">
        <v>82</v>
      </c>
      <c r="AW108" s="13" t="s">
        <v>33</v>
      </c>
      <c r="AX108" s="13" t="s">
        <v>72</v>
      </c>
      <c r="AY108" s="242" t="s">
        <v>151</v>
      </c>
    </row>
    <row r="109" s="16" customFormat="1">
      <c r="A109" s="16"/>
      <c r="B109" s="270"/>
      <c r="C109" s="271"/>
      <c r="D109" s="227" t="s">
        <v>162</v>
      </c>
      <c r="E109" s="272" t="s">
        <v>19</v>
      </c>
      <c r="F109" s="273" t="s">
        <v>642</v>
      </c>
      <c r="G109" s="271"/>
      <c r="H109" s="272" t="s">
        <v>19</v>
      </c>
      <c r="I109" s="274"/>
      <c r="J109" s="271"/>
      <c r="K109" s="271"/>
      <c r="L109" s="275"/>
      <c r="M109" s="276"/>
      <c r="N109" s="277"/>
      <c r="O109" s="277"/>
      <c r="P109" s="277"/>
      <c r="Q109" s="277"/>
      <c r="R109" s="277"/>
      <c r="S109" s="277"/>
      <c r="T109" s="278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T109" s="279" t="s">
        <v>162</v>
      </c>
      <c r="AU109" s="279" t="s">
        <v>82</v>
      </c>
      <c r="AV109" s="16" t="s">
        <v>80</v>
      </c>
      <c r="AW109" s="16" t="s">
        <v>33</v>
      </c>
      <c r="AX109" s="16" t="s">
        <v>72</v>
      </c>
      <c r="AY109" s="279" t="s">
        <v>151</v>
      </c>
    </row>
    <row r="110" s="13" customFormat="1">
      <c r="A110" s="13"/>
      <c r="B110" s="232"/>
      <c r="C110" s="233"/>
      <c r="D110" s="227" t="s">
        <v>162</v>
      </c>
      <c r="E110" s="234" t="s">
        <v>19</v>
      </c>
      <c r="F110" s="235" t="s">
        <v>639</v>
      </c>
      <c r="G110" s="233"/>
      <c r="H110" s="236">
        <v>36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162</v>
      </c>
      <c r="AU110" s="242" t="s">
        <v>82</v>
      </c>
      <c r="AV110" s="13" t="s">
        <v>82</v>
      </c>
      <c r="AW110" s="13" t="s">
        <v>33</v>
      </c>
      <c r="AX110" s="13" t="s">
        <v>72</v>
      </c>
      <c r="AY110" s="242" t="s">
        <v>151</v>
      </c>
    </row>
    <row r="111" s="14" customFormat="1">
      <c r="A111" s="14"/>
      <c r="B111" s="244"/>
      <c r="C111" s="245"/>
      <c r="D111" s="227" t="s">
        <v>162</v>
      </c>
      <c r="E111" s="246" t="s">
        <v>19</v>
      </c>
      <c r="F111" s="247" t="s">
        <v>204</v>
      </c>
      <c r="G111" s="245"/>
      <c r="H111" s="248">
        <v>51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162</v>
      </c>
      <c r="AU111" s="254" t="s">
        <v>82</v>
      </c>
      <c r="AV111" s="14" t="s">
        <v>158</v>
      </c>
      <c r="AW111" s="14" t="s">
        <v>33</v>
      </c>
      <c r="AX111" s="14" t="s">
        <v>80</v>
      </c>
      <c r="AY111" s="254" t="s">
        <v>151</v>
      </c>
    </row>
    <row r="112" s="2" customFormat="1" ht="16.5" customHeight="1">
      <c r="A112" s="40"/>
      <c r="B112" s="41"/>
      <c r="C112" s="214" t="s">
        <v>158</v>
      </c>
      <c r="D112" s="214" t="s">
        <v>153</v>
      </c>
      <c r="E112" s="215" t="s">
        <v>506</v>
      </c>
      <c r="F112" s="216" t="s">
        <v>507</v>
      </c>
      <c r="G112" s="217" t="s">
        <v>172</v>
      </c>
      <c r="H112" s="218">
        <v>120</v>
      </c>
      <c r="I112" s="219"/>
      <c r="J112" s="220">
        <f>ROUND(I112*H112,2)</f>
        <v>0</v>
      </c>
      <c r="K112" s="216" t="s">
        <v>157</v>
      </c>
      <c r="L112" s="46"/>
      <c r="M112" s="221" t="s">
        <v>19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471</v>
      </c>
      <c r="AT112" s="225" t="s">
        <v>153</v>
      </c>
      <c r="AU112" s="225" t="s">
        <v>82</v>
      </c>
      <c r="AY112" s="19" t="s">
        <v>151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80</v>
      </c>
      <c r="BK112" s="226">
        <f>ROUND(I112*H112,2)</f>
        <v>0</v>
      </c>
      <c r="BL112" s="19" t="s">
        <v>471</v>
      </c>
      <c r="BM112" s="225" t="s">
        <v>643</v>
      </c>
    </row>
    <row r="113" s="2" customFormat="1">
      <c r="A113" s="40"/>
      <c r="B113" s="41"/>
      <c r="C113" s="42"/>
      <c r="D113" s="227" t="s">
        <v>160</v>
      </c>
      <c r="E113" s="42"/>
      <c r="F113" s="228" t="s">
        <v>509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160</v>
      </c>
      <c r="AU113" s="19" t="s">
        <v>82</v>
      </c>
    </row>
    <row r="114" s="16" customFormat="1">
      <c r="A114" s="16"/>
      <c r="B114" s="270"/>
      <c r="C114" s="271"/>
      <c r="D114" s="227" t="s">
        <v>162</v>
      </c>
      <c r="E114" s="272" t="s">
        <v>19</v>
      </c>
      <c r="F114" s="273" t="s">
        <v>510</v>
      </c>
      <c r="G114" s="271"/>
      <c r="H114" s="272" t="s">
        <v>19</v>
      </c>
      <c r="I114" s="274"/>
      <c r="J114" s="271"/>
      <c r="K114" s="271"/>
      <c r="L114" s="275"/>
      <c r="M114" s="276"/>
      <c r="N114" s="277"/>
      <c r="O114" s="277"/>
      <c r="P114" s="277"/>
      <c r="Q114" s="277"/>
      <c r="R114" s="277"/>
      <c r="S114" s="277"/>
      <c r="T114" s="278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9" t="s">
        <v>162</v>
      </c>
      <c r="AU114" s="279" t="s">
        <v>82</v>
      </c>
      <c r="AV114" s="16" t="s">
        <v>80</v>
      </c>
      <c r="AW114" s="16" t="s">
        <v>33</v>
      </c>
      <c r="AX114" s="16" t="s">
        <v>72</v>
      </c>
      <c r="AY114" s="279" t="s">
        <v>151</v>
      </c>
    </row>
    <row r="115" s="13" customFormat="1">
      <c r="A115" s="13"/>
      <c r="B115" s="232"/>
      <c r="C115" s="233"/>
      <c r="D115" s="227" t="s">
        <v>162</v>
      </c>
      <c r="E115" s="234" t="s">
        <v>19</v>
      </c>
      <c r="F115" s="235" t="s">
        <v>644</v>
      </c>
      <c r="G115" s="233"/>
      <c r="H115" s="236">
        <v>120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162</v>
      </c>
      <c r="AU115" s="242" t="s">
        <v>82</v>
      </c>
      <c r="AV115" s="13" t="s">
        <v>82</v>
      </c>
      <c r="AW115" s="13" t="s">
        <v>33</v>
      </c>
      <c r="AX115" s="13" t="s">
        <v>72</v>
      </c>
      <c r="AY115" s="242" t="s">
        <v>151</v>
      </c>
    </row>
    <row r="116" s="14" customFormat="1">
      <c r="A116" s="14"/>
      <c r="B116" s="244"/>
      <c r="C116" s="245"/>
      <c r="D116" s="227" t="s">
        <v>162</v>
      </c>
      <c r="E116" s="246" t="s">
        <v>19</v>
      </c>
      <c r="F116" s="247" t="s">
        <v>204</v>
      </c>
      <c r="G116" s="245"/>
      <c r="H116" s="248">
        <v>120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162</v>
      </c>
      <c r="AU116" s="254" t="s">
        <v>82</v>
      </c>
      <c r="AV116" s="14" t="s">
        <v>158</v>
      </c>
      <c r="AW116" s="14" t="s">
        <v>33</v>
      </c>
      <c r="AX116" s="14" t="s">
        <v>80</v>
      </c>
      <c r="AY116" s="254" t="s">
        <v>151</v>
      </c>
    </row>
    <row r="117" s="2" customFormat="1" ht="16.5" customHeight="1">
      <c r="A117" s="40"/>
      <c r="B117" s="41"/>
      <c r="C117" s="214" t="s">
        <v>181</v>
      </c>
      <c r="D117" s="214" t="s">
        <v>153</v>
      </c>
      <c r="E117" s="215" t="s">
        <v>512</v>
      </c>
      <c r="F117" s="216" t="s">
        <v>513</v>
      </c>
      <c r="G117" s="217" t="s">
        <v>225</v>
      </c>
      <c r="H117" s="218">
        <v>2</v>
      </c>
      <c r="I117" s="219"/>
      <c r="J117" s="220">
        <f>ROUND(I117*H117,2)</f>
        <v>0</v>
      </c>
      <c r="K117" s="216" t="s">
        <v>157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471</v>
      </c>
      <c r="AT117" s="225" t="s">
        <v>153</v>
      </c>
      <c r="AU117" s="225" t="s">
        <v>82</v>
      </c>
      <c r="AY117" s="19" t="s">
        <v>151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80</v>
      </c>
      <c r="BK117" s="226">
        <f>ROUND(I117*H117,2)</f>
        <v>0</v>
      </c>
      <c r="BL117" s="19" t="s">
        <v>471</v>
      </c>
      <c r="BM117" s="225" t="s">
        <v>645</v>
      </c>
    </row>
    <row r="118" s="2" customFormat="1">
      <c r="A118" s="40"/>
      <c r="B118" s="41"/>
      <c r="C118" s="42"/>
      <c r="D118" s="227" t="s">
        <v>160</v>
      </c>
      <c r="E118" s="42"/>
      <c r="F118" s="228" t="s">
        <v>513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160</v>
      </c>
      <c r="AU118" s="19" t="s">
        <v>82</v>
      </c>
    </row>
    <row r="119" s="13" customFormat="1">
      <c r="A119" s="13"/>
      <c r="B119" s="232"/>
      <c r="C119" s="233"/>
      <c r="D119" s="227" t="s">
        <v>162</v>
      </c>
      <c r="E119" s="234" t="s">
        <v>19</v>
      </c>
      <c r="F119" s="235" t="s">
        <v>82</v>
      </c>
      <c r="G119" s="233"/>
      <c r="H119" s="236">
        <v>2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162</v>
      </c>
      <c r="AU119" s="242" t="s">
        <v>82</v>
      </c>
      <c r="AV119" s="13" t="s">
        <v>82</v>
      </c>
      <c r="AW119" s="13" t="s">
        <v>33</v>
      </c>
      <c r="AX119" s="13" t="s">
        <v>80</v>
      </c>
      <c r="AY119" s="242" t="s">
        <v>151</v>
      </c>
    </row>
    <row r="120" s="2" customFormat="1" ht="16.5" customHeight="1">
      <c r="A120" s="40"/>
      <c r="B120" s="41"/>
      <c r="C120" s="280" t="s">
        <v>189</v>
      </c>
      <c r="D120" s="280" t="s">
        <v>455</v>
      </c>
      <c r="E120" s="281" t="s">
        <v>515</v>
      </c>
      <c r="F120" s="282" t="s">
        <v>516</v>
      </c>
      <c r="G120" s="283" t="s">
        <v>225</v>
      </c>
      <c r="H120" s="284">
        <v>2</v>
      </c>
      <c r="I120" s="285"/>
      <c r="J120" s="286">
        <f>ROUND(I120*H120,2)</f>
        <v>0</v>
      </c>
      <c r="K120" s="282" t="s">
        <v>19</v>
      </c>
      <c r="L120" s="287"/>
      <c r="M120" s="288" t="s">
        <v>19</v>
      </c>
      <c r="N120" s="289" t="s">
        <v>43</v>
      </c>
      <c r="O120" s="86"/>
      <c r="P120" s="223">
        <f>O120*H120</f>
        <v>0</v>
      </c>
      <c r="Q120" s="223">
        <v>0.00032000000000000003</v>
      </c>
      <c r="R120" s="223">
        <f>Q120*H120</f>
        <v>0.00064000000000000005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517</v>
      </c>
      <c r="AT120" s="225" t="s">
        <v>455</v>
      </c>
      <c r="AU120" s="225" t="s">
        <v>82</v>
      </c>
      <c r="AY120" s="19" t="s">
        <v>151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80</v>
      </c>
      <c r="BK120" s="226">
        <f>ROUND(I120*H120,2)</f>
        <v>0</v>
      </c>
      <c r="BL120" s="19" t="s">
        <v>471</v>
      </c>
      <c r="BM120" s="225" t="s">
        <v>646</v>
      </c>
    </row>
    <row r="121" s="2" customFormat="1">
      <c r="A121" s="40"/>
      <c r="B121" s="41"/>
      <c r="C121" s="42"/>
      <c r="D121" s="227" t="s">
        <v>160</v>
      </c>
      <c r="E121" s="42"/>
      <c r="F121" s="228" t="s">
        <v>516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160</v>
      </c>
      <c r="AU121" s="19" t="s">
        <v>82</v>
      </c>
    </row>
    <row r="122" s="2" customFormat="1" ht="16.5" customHeight="1">
      <c r="A122" s="40"/>
      <c r="B122" s="41"/>
      <c r="C122" s="214" t="s">
        <v>197</v>
      </c>
      <c r="D122" s="214" t="s">
        <v>153</v>
      </c>
      <c r="E122" s="215" t="s">
        <v>519</v>
      </c>
      <c r="F122" s="216" t="s">
        <v>520</v>
      </c>
      <c r="G122" s="217" t="s">
        <v>225</v>
      </c>
      <c r="H122" s="218">
        <v>4</v>
      </c>
      <c r="I122" s="219"/>
      <c r="J122" s="220">
        <f>ROUND(I122*H122,2)</f>
        <v>0</v>
      </c>
      <c r="K122" s="216" t="s">
        <v>157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471</v>
      </c>
      <c r="AT122" s="225" t="s">
        <v>153</v>
      </c>
      <c r="AU122" s="225" t="s">
        <v>82</v>
      </c>
      <c r="AY122" s="19" t="s">
        <v>151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80</v>
      </c>
      <c r="BK122" s="226">
        <f>ROUND(I122*H122,2)</f>
        <v>0</v>
      </c>
      <c r="BL122" s="19" t="s">
        <v>471</v>
      </c>
      <c r="BM122" s="225" t="s">
        <v>647</v>
      </c>
    </row>
    <row r="123" s="2" customFormat="1">
      <c r="A123" s="40"/>
      <c r="B123" s="41"/>
      <c r="C123" s="42"/>
      <c r="D123" s="227" t="s">
        <v>160</v>
      </c>
      <c r="E123" s="42"/>
      <c r="F123" s="228" t="s">
        <v>520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160</v>
      </c>
      <c r="AU123" s="19" t="s">
        <v>82</v>
      </c>
    </row>
    <row r="124" s="2" customFormat="1" ht="16.5" customHeight="1">
      <c r="A124" s="40"/>
      <c r="B124" s="41"/>
      <c r="C124" s="280" t="s">
        <v>205</v>
      </c>
      <c r="D124" s="280" t="s">
        <v>455</v>
      </c>
      <c r="E124" s="281" t="s">
        <v>522</v>
      </c>
      <c r="F124" s="282" t="s">
        <v>523</v>
      </c>
      <c r="G124" s="283" t="s">
        <v>225</v>
      </c>
      <c r="H124" s="284">
        <v>4</v>
      </c>
      <c r="I124" s="285"/>
      <c r="J124" s="286">
        <f>ROUND(I124*H124,2)</f>
        <v>0</v>
      </c>
      <c r="K124" s="282" t="s">
        <v>19</v>
      </c>
      <c r="L124" s="287"/>
      <c r="M124" s="288" t="s">
        <v>19</v>
      </c>
      <c r="N124" s="289" t="s">
        <v>43</v>
      </c>
      <c r="O124" s="86"/>
      <c r="P124" s="223">
        <f>O124*H124</f>
        <v>0</v>
      </c>
      <c r="Q124" s="223">
        <v>0.00014999999999999999</v>
      </c>
      <c r="R124" s="223">
        <f>Q124*H124</f>
        <v>0.00059999999999999995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517</v>
      </c>
      <c r="AT124" s="225" t="s">
        <v>455</v>
      </c>
      <c r="AU124" s="225" t="s">
        <v>82</v>
      </c>
      <c r="AY124" s="19" t="s">
        <v>151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80</v>
      </c>
      <c r="BK124" s="226">
        <f>ROUND(I124*H124,2)</f>
        <v>0</v>
      </c>
      <c r="BL124" s="19" t="s">
        <v>471</v>
      </c>
      <c r="BM124" s="225" t="s">
        <v>648</v>
      </c>
    </row>
    <row r="125" s="2" customFormat="1">
      <c r="A125" s="40"/>
      <c r="B125" s="41"/>
      <c r="C125" s="42"/>
      <c r="D125" s="227" t="s">
        <v>160</v>
      </c>
      <c r="E125" s="42"/>
      <c r="F125" s="228" t="s">
        <v>523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160</v>
      </c>
      <c r="AU125" s="19" t="s">
        <v>82</v>
      </c>
    </row>
    <row r="126" s="2" customFormat="1" ht="21.75" customHeight="1">
      <c r="A126" s="40"/>
      <c r="B126" s="41"/>
      <c r="C126" s="214" t="s">
        <v>195</v>
      </c>
      <c r="D126" s="214" t="s">
        <v>153</v>
      </c>
      <c r="E126" s="215" t="s">
        <v>525</v>
      </c>
      <c r="F126" s="216" t="s">
        <v>526</v>
      </c>
      <c r="G126" s="217" t="s">
        <v>225</v>
      </c>
      <c r="H126" s="218">
        <v>2</v>
      </c>
      <c r="I126" s="219"/>
      <c r="J126" s="220">
        <f>ROUND(I126*H126,2)</f>
        <v>0</v>
      </c>
      <c r="K126" s="216" t="s">
        <v>157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471</v>
      </c>
      <c r="AT126" s="225" t="s">
        <v>153</v>
      </c>
      <c r="AU126" s="225" t="s">
        <v>82</v>
      </c>
      <c r="AY126" s="19" t="s">
        <v>151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80</v>
      </c>
      <c r="BK126" s="226">
        <f>ROUND(I126*H126,2)</f>
        <v>0</v>
      </c>
      <c r="BL126" s="19" t="s">
        <v>471</v>
      </c>
      <c r="BM126" s="225" t="s">
        <v>649</v>
      </c>
    </row>
    <row r="127" s="2" customFormat="1">
      <c r="A127" s="40"/>
      <c r="B127" s="41"/>
      <c r="C127" s="42"/>
      <c r="D127" s="227" t="s">
        <v>160</v>
      </c>
      <c r="E127" s="42"/>
      <c r="F127" s="228" t="s">
        <v>528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160</v>
      </c>
      <c r="AU127" s="19" t="s">
        <v>82</v>
      </c>
    </row>
    <row r="128" s="16" customFormat="1">
      <c r="A128" s="16"/>
      <c r="B128" s="270"/>
      <c r="C128" s="271"/>
      <c r="D128" s="227" t="s">
        <v>162</v>
      </c>
      <c r="E128" s="272" t="s">
        <v>19</v>
      </c>
      <c r="F128" s="273" t="s">
        <v>650</v>
      </c>
      <c r="G128" s="271"/>
      <c r="H128" s="272" t="s">
        <v>19</v>
      </c>
      <c r="I128" s="274"/>
      <c r="J128" s="271"/>
      <c r="K128" s="271"/>
      <c r="L128" s="275"/>
      <c r="M128" s="276"/>
      <c r="N128" s="277"/>
      <c r="O128" s="277"/>
      <c r="P128" s="277"/>
      <c r="Q128" s="277"/>
      <c r="R128" s="277"/>
      <c r="S128" s="277"/>
      <c r="T128" s="278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79" t="s">
        <v>162</v>
      </c>
      <c r="AU128" s="279" t="s">
        <v>82</v>
      </c>
      <c r="AV128" s="16" t="s">
        <v>80</v>
      </c>
      <c r="AW128" s="16" t="s">
        <v>33</v>
      </c>
      <c r="AX128" s="16" t="s">
        <v>72</v>
      </c>
      <c r="AY128" s="279" t="s">
        <v>151</v>
      </c>
    </row>
    <row r="129" s="13" customFormat="1">
      <c r="A129" s="13"/>
      <c r="B129" s="232"/>
      <c r="C129" s="233"/>
      <c r="D129" s="227" t="s">
        <v>162</v>
      </c>
      <c r="E129" s="234" t="s">
        <v>19</v>
      </c>
      <c r="F129" s="235" t="s">
        <v>651</v>
      </c>
      <c r="G129" s="233"/>
      <c r="H129" s="236">
        <v>2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162</v>
      </c>
      <c r="AU129" s="242" t="s">
        <v>82</v>
      </c>
      <c r="AV129" s="13" t="s">
        <v>82</v>
      </c>
      <c r="AW129" s="13" t="s">
        <v>33</v>
      </c>
      <c r="AX129" s="13" t="s">
        <v>80</v>
      </c>
      <c r="AY129" s="242" t="s">
        <v>151</v>
      </c>
    </row>
    <row r="130" s="12" customFormat="1" ht="22.8" customHeight="1">
      <c r="A130" s="12"/>
      <c r="B130" s="198"/>
      <c r="C130" s="199"/>
      <c r="D130" s="200" t="s">
        <v>71</v>
      </c>
      <c r="E130" s="212" t="s">
        <v>558</v>
      </c>
      <c r="F130" s="212" t="s">
        <v>559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SUM(P131:P184)</f>
        <v>0</v>
      </c>
      <c r="Q130" s="206"/>
      <c r="R130" s="207">
        <f>SUM(R131:R184)</f>
        <v>14.091180000000001</v>
      </c>
      <c r="S130" s="206"/>
      <c r="T130" s="208">
        <f>SUM(T131:T184)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169</v>
      </c>
      <c r="AT130" s="210" t="s">
        <v>71</v>
      </c>
      <c r="AU130" s="210" t="s">
        <v>80</v>
      </c>
      <c r="AY130" s="209" t="s">
        <v>151</v>
      </c>
      <c r="BK130" s="211">
        <f>SUM(BK131:BK184)</f>
        <v>0</v>
      </c>
    </row>
    <row r="131" s="2" customFormat="1" ht="16.5" customHeight="1">
      <c r="A131" s="40"/>
      <c r="B131" s="41"/>
      <c r="C131" s="214" t="s">
        <v>217</v>
      </c>
      <c r="D131" s="214" t="s">
        <v>153</v>
      </c>
      <c r="E131" s="215" t="s">
        <v>652</v>
      </c>
      <c r="F131" s="216" t="s">
        <v>653</v>
      </c>
      <c r="G131" s="217" t="s">
        <v>172</v>
      </c>
      <c r="H131" s="218">
        <v>40</v>
      </c>
      <c r="I131" s="219"/>
      <c r="J131" s="220">
        <f>ROUND(I131*H131,2)</f>
        <v>0</v>
      </c>
      <c r="K131" s="216" t="s">
        <v>157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471</v>
      </c>
      <c r="AT131" s="225" t="s">
        <v>153</v>
      </c>
      <c r="AU131" s="225" t="s">
        <v>82</v>
      </c>
      <c r="AY131" s="19" t="s">
        <v>151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80</v>
      </c>
      <c r="BK131" s="226">
        <f>ROUND(I131*H131,2)</f>
        <v>0</v>
      </c>
      <c r="BL131" s="19" t="s">
        <v>471</v>
      </c>
      <c r="BM131" s="225" t="s">
        <v>654</v>
      </c>
    </row>
    <row r="132" s="2" customFormat="1">
      <c r="A132" s="40"/>
      <c r="B132" s="41"/>
      <c r="C132" s="42"/>
      <c r="D132" s="227" t="s">
        <v>160</v>
      </c>
      <c r="E132" s="42"/>
      <c r="F132" s="228" t="s">
        <v>655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160</v>
      </c>
      <c r="AU132" s="19" t="s">
        <v>82</v>
      </c>
    </row>
    <row r="133" s="16" customFormat="1">
      <c r="A133" s="16"/>
      <c r="B133" s="270"/>
      <c r="C133" s="271"/>
      <c r="D133" s="227" t="s">
        <v>162</v>
      </c>
      <c r="E133" s="272" t="s">
        <v>19</v>
      </c>
      <c r="F133" s="273" t="s">
        <v>564</v>
      </c>
      <c r="G133" s="271"/>
      <c r="H133" s="272" t="s">
        <v>19</v>
      </c>
      <c r="I133" s="274"/>
      <c r="J133" s="271"/>
      <c r="K133" s="271"/>
      <c r="L133" s="275"/>
      <c r="M133" s="276"/>
      <c r="N133" s="277"/>
      <c r="O133" s="277"/>
      <c r="P133" s="277"/>
      <c r="Q133" s="277"/>
      <c r="R133" s="277"/>
      <c r="S133" s="277"/>
      <c r="T133" s="278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9" t="s">
        <v>162</v>
      </c>
      <c r="AU133" s="279" t="s">
        <v>82</v>
      </c>
      <c r="AV133" s="16" t="s">
        <v>80</v>
      </c>
      <c r="AW133" s="16" t="s">
        <v>33</v>
      </c>
      <c r="AX133" s="16" t="s">
        <v>72</v>
      </c>
      <c r="AY133" s="279" t="s">
        <v>151</v>
      </c>
    </row>
    <row r="134" s="13" customFormat="1">
      <c r="A134" s="13"/>
      <c r="B134" s="232"/>
      <c r="C134" s="233"/>
      <c r="D134" s="227" t="s">
        <v>162</v>
      </c>
      <c r="E134" s="234" t="s">
        <v>19</v>
      </c>
      <c r="F134" s="235" t="s">
        <v>478</v>
      </c>
      <c r="G134" s="233"/>
      <c r="H134" s="236">
        <v>40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162</v>
      </c>
      <c r="AU134" s="242" t="s">
        <v>82</v>
      </c>
      <c r="AV134" s="13" t="s">
        <v>82</v>
      </c>
      <c r="AW134" s="13" t="s">
        <v>33</v>
      </c>
      <c r="AX134" s="13" t="s">
        <v>72</v>
      </c>
      <c r="AY134" s="242" t="s">
        <v>151</v>
      </c>
    </row>
    <row r="135" s="14" customFormat="1">
      <c r="A135" s="14"/>
      <c r="B135" s="244"/>
      <c r="C135" s="245"/>
      <c r="D135" s="227" t="s">
        <v>162</v>
      </c>
      <c r="E135" s="246" t="s">
        <v>19</v>
      </c>
      <c r="F135" s="247" t="s">
        <v>204</v>
      </c>
      <c r="G135" s="245"/>
      <c r="H135" s="248">
        <v>40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162</v>
      </c>
      <c r="AU135" s="254" t="s">
        <v>82</v>
      </c>
      <c r="AV135" s="14" t="s">
        <v>158</v>
      </c>
      <c r="AW135" s="14" t="s">
        <v>33</v>
      </c>
      <c r="AX135" s="14" t="s">
        <v>80</v>
      </c>
      <c r="AY135" s="254" t="s">
        <v>151</v>
      </c>
    </row>
    <row r="136" s="2" customFormat="1" ht="16.5" customHeight="1">
      <c r="A136" s="40"/>
      <c r="B136" s="41"/>
      <c r="C136" s="214" t="s">
        <v>222</v>
      </c>
      <c r="D136" s="214" t="s">
        <v>153</v>
      </c>
      <c r="E136" s="215" t="s">
        <v>656</v>
      </c>
      <c r="F136" s="216" t="s">
        <v>657</v>
      </c>
      <c r="G136" s="217" t="s">
        <v>172</v>
      </c>
      <c r="H136" s="218">
        <v>14</v>
      </c>
      <c r="I136" s="219"/>
      <c r="J136" s="220">
        <f>ROUND(I136*H136,2)</f>
        <v>0</v>
      </c>
      <c r="K136" s="216" t="s">
        <v>157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471</v>
      </c>
      <c r="AT136" s="225" t="s">
        <v>153</v>
      </c>
      <c r="AU136" s="225" t="s">
        <v>82</v>
      </c>
      <c r="AY136" s="19" t="s">
        <v>151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80</v>
      </c>
      <c r="BK136" s="226">
        <f>ROUND(I136*H136,2)</f>
        <v>0</v>
      </c>
      <c r="BL136" s="19" t="s">
        <v>471</v>
      </c>
      <c r="BM136" s="225" t="s">
        <v>658</v>
      </c>
    </row>
    <row r="137" s="2" customFormat="1">
      <c r="A137" s="40"/>
      <c r="B137" s="41"/>
      <c r="C137" s="42"/>
      <c r="D137" s="227" t="s">
        <v>160</v>
      </c>
      <c r="E137" s="42"/>
      <c r="F137" s="228" t="s">
        <v>659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160</v>
      </c>
      <c r="AU137" s="19" t="s">
        <v>82</v>
      </c>
    </row>
    <row r="138" s="16" customFormat="1">
      <c r="A138" s="16"/>
      <c r="B138" s="270"/>
      <c r="C138" s="271"/>
      <c r="D138" s="227" t="s">
        <v>162</v>
      </c>
      <c r="E138" s="272" t="s">
        <v>19</v>
      </c>
      <c r="F138" s="273" t="s">
        <v>660</v>
      </c>
      <c r="G138" s="271"/>
      <c r="H138" s="272" t="s">
        <v>19</v>
      </c>
      <c r="I138" s="274"/>
      <c r="J138" s="271"/>
      <c r="K138" s="271"/>
      <c r="L138" s="275"/>
      <c r="M138" s="276"/>
      <c r="N138" s="277"/>
      <c r="O138" s="277"/>
      <c r="P138" s="277"/>
      <c r="Q138" s="277"/>
      <c r="R138" s="277"/>
      <c r="S138" s="277"/>
      <c r="T138" s="278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79" t="s">
        <v>162</v>
      </c>
      <c r="AU138" s="279" t="s">
        <v>82</v>
      </c>
      <c r="AV138" s="16" t="s">
        <v>80</v>
      </c>
      <c r="AW138" s="16" t="s">
        <v>33</v>
      </c>
      <c r="AX138" s="16" t="s">
        <v>72</v>
      </c>
      <c r="AY138" s="279" t="s">
        <v>151</v>
      </c>
    </row>
    <row r="139" s="13" customFormat="1">
      <c r="A139" s="13"/>
      <c r="B139" s="232"/>
      <c r="C139" s="233"/>
      <c r="D139" s="227" t="s">
        <v>162</v>
      </c>
      <c r="E139" s="234" t="s">
        <v>19</v>
      </c>
      <c r="F139" s="235" t="s">
        <v>574</v>
      </c>
      <c r="G139" s="233"/>
      <c r="H139" s="236">
        <v>14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162</v>
      </c>
      <c r="AU139" s="242" t="s">
        <v>82</v>
      </c>
      <c r="AV139" s="13" t="s">
        <v>82</v>
      </c>
      <c r="AW139" s="13" t="s">
        <v>33</v>
      </c>
      <c r="AX139" s="13" t="s">
        <v>80</v>
      </c>
      <c r="AY139" s="242" t="s">
        <v>151</v>
      </c>
    </row>
    <row r="140" s="2" customFormat="1" ht="16.5" customHeight="1">
      <c r="A140" s="40"/>
      <c r="B140" s="41"/>
      <c r="C140" s="214" t="s">
        <v>230</v>
      </c>
      <c r="D140" s="214" t="s">
        <v>153</v>
      </c>
      <c r="E140" s="215" t="s">
        <v>591</v>
      </c>
      <c r="F140" s="216" t="s">
        <v>592</v>
      </c>
      <c r="G140" s="217" t="s">
        <v>172</v>
      </c>
      <c r="H140" s="218">
        <v>54</v>
      </c>
      <c r="I140" s="219"/>
      <c r="J140" s="220">
        <f>ROUND(I140*H140,2)</f>
        <v>0</v>
      </c>
      <c r="K140" s="216" t="s">
        <v>157</v>
      </c>
      <c r="L140" s="46"/>
      <c r="M140" s="221" t="s">
        <v>19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158</v>
      </c>
      <c r="AT140" s="225" t="s">
        <v>153</v>
      </c>
      <c r="AU140" s="225" t="s">
        <v>82</v>
      </c>
      <c r="AY140" s="19" t="s">
        <v>151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80</v>
      </c>
      <c r="BK140" s="226">
        <f>ROUND(I140*H140,2)</f>
        <v>0</v>
      </c>
      <c r="BL140" s="19" t="s">
        <v>158</v>
      </c>
      <c r="BM140" s="225" t="s">
        <v>661</v>
      </c>
    </row>
    <row r="141" s="2" customFormat="1">
      <c r="A141" s="40"/>
      <c r="B141" s="41"/>
      <c r="C141" s="42"/>
      <c r="D141" s="227" t="s">
        <v>160</v>
      </c>
      <c r="E141" s="42"/>
      <c r="F141" s="228" t="s">
        <v>594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160</v>
      </c>
      <c r="AU141" s="19" t="s">
        <v>82</v>
      </c>
    </row>
    <row r="142" s="13" customFormat="1">
      <c r="A142" s="13"/>
      <c r="B142" s="232"/>
      <c r="C142" s="233"/>
      <c r="D142" s="227" t="s">
        <v>162</v>
      </c>
      <c r="E142" s="234" t="s">
        <v>19</v>
      </c>
      <c r="F142" s="235" t="s">
        <v>478</v>
      </c>
      <c r="G142" s="233"/>
      <c r="H142" s="236">
        <v>40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162</v>
      </c>
      <c r="AU142" s="242" t="s">
        <v>82</v>
      </c>
      <c r="AV142" s="13" t="s">
        <v>82</v>
      </c>
      <c r="AW142" s="13" t="s">
        <v>33</v>
      </c>
      <c r="AX142" s="13" t="s">
        <v>72</v>
      </c>
      <c r="AY142" s="242" t="s">
        <v>151</v>
      </c>
    </row>
    <row r="143" s="13" customFormat="1">
      <c r="A143" s="13"/>
      <c r="B143" s="232"/>
      <c r="C143" s="233"/>
      <c r="D143" s="227" t="s">
        <v>162</v>
      </c>
      <c r="E143" s="234" t="s">
        <v>19</v>
      </c>
      <c r="F143" s="235" t="s">
        <v>574</v>
      </c>
      <c r="G143" s="233"/>
      <c r="H143" s="236">
        <v>14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162</v>
      </c>
      <c r="AU143" s="242" t="s">
        <v>82</v>
      </c>
      <c r="AV143" s="13" t="s">
        <v>82</v>
      </c>
      <c r="AW143" s="13" t="s">
        <v>33</v>
      </c>
      <c r="AX143" s="13" t="s">
        <v>72</v>
      </c>
      <c r="AY143" s="242" t="s">
        <v>151</v>
      </c>
    </row>
    <row r="144" s="14" customFormat="1">
      <c r="A144" s="14"/>
      <c r="B144" s="244"/>
      <c r="C144" s="245"/>
      <c r="D144" s="227" t="s">
        <v>162</v>
      </c>
      <c r="E144" s="246" t="s">
        <v>19</v>
      </c>
      <c r="F144" s="247" t="s">
        <v>204</v>
      </c>
      <c r="G144" s="245"/>
      <c r="H144" s="248">
        <v>54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162</v>
      </c>
      <c r="AU144" s="254" t="s">
        <v>82</v>
      </c>
      <c r="AV144" s="14" t="s">
        <v>158</v>
      </c>
      <c r="AW144" s="14" t="s">
        <v>33</v>
      </c>
      <c r="AX144" s="14" t="s">
        <v>80</v>
      </c>
      <c r="AY144" s="254" t="s">
        <v>151</v>
      </c>
    </row>
    <row r="145" s="2" customFormat="1" ht="16.5" customHeight="1">
      <c r="A145" s="40"/>
      <c r="B145" s="41"/>
      <c r="C145" s="280" t="s">
        <v>236</v>
      </c>
      <c r="D145" s="280" t="s">
        <v>455</v>
      </c>
      <c r="E145" s="281" t="s">
        <v>600</v>
      </c>
      <c r="F145" s="282" t="s">
        <v>601</v>
      </c>
      <c r="G145" s="283" t="s">
        <v>405</v>
      </c>
      <c r="H145" s="284">
        <v>13.728</v>
      </c>
      <c r="I145" s="285"/>
      <c r="J145" s="286">
        <f>ROUND(I145*H145,2)</f>
        <v>0</v>
      </c>
      <c r="K145" s="282" t="s">
        <v>157</v>
      </c>
      <c r="L145" s="287"/>
      <c r="M145" s="288" t="s">
        <v>19</v>
      </c>
      <c r="N145" s="289" t="s">
        <v>43</v>
      </c>
      <c r="O145" s="86"/>
      <c r="P145" s="223">
        <f>O145*H145</f>
        <v>0</v>
      </c>
      <c r="Q145" s="223">
        <v>1</v>
      </c>
      <c r="R145" s="223">
        <f>Q145*H145</f>
        <v>13.728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597</v>
      </c>
      <c r="AT145" s="225" t="s">
        <v>455</v>
      </c>
      <c r="AU145" s="225" t="s">
        <v>82</v>
      </c>
      <c r="AY145" s="19" t="s">
        <v>151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80</v>
      </c>
      <c r="BK145" s="226">
        <f>ROUND(I145*H145,2)</f>
        <v>0</v>
      </c>
      <c r="BL145" s="19" t="s">
        <v>597</v>
      </c>
      <c r="BM145" s="225" t="s">
        <v>662</v>
      </c>
    </row>
    <row r="146" s="2" customFormat="1">
      <c r="A146" s="40"/>
      <c r="B146" s="41"/>
      <c r="C146" s="42"/>
      <c r="D146" s="227" t="s">
        <v>160</v>
      </c>
      <c r="E146" s="42"/>
      <c r="F146" s="228" t="s">
        <v>601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160</v>
      </c>
      <c r="AU146" s="19" t="s">
        <v>82</v>
      </c>
    </row>
    <row r="147" s="13" customFormat="1">
      <c r="A147" s="13"/>
      <c r="B147" s="232"/>
      <c r="C147" s="233"/>
      <c r="D147" s="227" t="s">
        <v>162</v>
      </c>
      <c r="E147" s="234" t="s">
        <v>19</v>
      </c>
      <c r="F147" s="235" t="s">
        <v>663</v>
      </c>
      <c r="G147" s="233"/>
      <c r="H147" s="236">
        <v>8.8000000000000007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162</v>
      </c>
      <c r="AU147" s="242" t="s">
        <v>82</v>
      </c>
      <c r="AV147" s="13" t="s">
        <v>82</v>
      </c>
      <c r="AW147" s="13" t="s">
        <v>33</v>
      </c>
      <c r="AX147" s="13" t="s">
        <v>72</v>
      </c>
      <c r="AY147" s="242" t="s">
        <v>151</v>
      </c>
    </row>
    <row r="148" s="13" customFormat="1">
      <c r="A148" s="13"/>
      <c r="B148" s="232"/>
      <c r="C148" s="233"/>
      <c r="D148" s="227" t="s">
        <v>162</v>
      </c>
      <c r="E148" s="234" t="s">
        <v>19</v>
      </c>
      <c r="F148" s="235" t="s">
        <v>604</v>
      </c>
      <c r="G148" s="233"/>
      <c r="H148" s="236">
        <v>4.9279999999999999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162</v>
      </c>
      <c r="AU148" s="242" t="s">
        <v>82</v>
      </c>
      <c r="AV148" s="13" t="s">
        <v>82</v>
      </c>
      <c r="AW148" s="13" t="s">
        <v>33</v>
      </c>
      <c r="AX148" s="13" t="s">
        <v>72</v>
      </c>
      <c r="AY148" s="242" t="s">
        <v>151</v>
      </c>
    </row>
    <row r="149" s="14" customFormat="1">
      <c r="A149" s="14"/>
      <c r="B149" s="244"/>
      <c r="C149" s="245"/>
      <c r="D149" s="227" t="s">
        <v>162</v>
      </c>
      <c r="E149" s="246" t="s">
        <v>19</v>
      </c>
      <c r="F149" s="247" t="s">
        <v>204</v>
      </c>
      <c r="G149" s="245"/>
      <c r="H149" s="248">
        <v>13.728000000000002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162</v>
      </c>
      <c r="AU149" s="254" t="s">
        <v>82</v>
      </c>
      <c r="AV149" s="14" t="s">
        <v>158</v>
      </c>
      <c r="AW149" s="14" t="s">
        <v>33</v>
      </c>
      <c r="AX149" s="14" t="s">
        <v>80</v>
      </c>
      <c r="AY149" s="254" t="s">
        <v>151</v>
      </c>
    </row>
    <row r="150" s="2" customFormat="1" ht="16.5" customHeight="1">
      <c r="A150" s="40"/>
      <c r="B150" s="41"/>
      <c r="C150" s="280" t="s">
        <v>242</v>
      </c>
      <c r="D150" s="280" t="s">
        <v>455</v>
      </c>
      <c r="E150" s="281" t="s">
        <v>595</v>
      </c>
      <c r="F150" s="282" t="s">
        <v>596</v>
      </c>
      <c r="G150" s="283" t="s">
        <v>172</v>
      </c>
      <c r="H150" s="284">
        <v>108</v>
      </c>
      <c r="I150" s="285"/>
      <c r="J150" s="286">
        <f>ROUND(I150*H150,2)</f>
        <v>0</v>
      </c>
      <c r="K150" s="282" t="s">
        <v>19</v>
      </c>
      <c r="L150" s="287"/>
      <c r="M150" s="288" t="s">
        <v>19</v>
      </c>
      <c r="N150" s="289" t="s">
        <v>43</v>
      </c>
      <c r="O150" s="86"/>
      <c r="P150" s="223">
        <f>O150*H150</f>
        <v>0</v>
      </c>
      <c r="Q150" s="223">
        <v>0.00051999999999999995</v>
      </c>
      <c r="R150" s="223">
        <f>Q150*H150</f>
        <v>0.056159999999999995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597</v>
      </c>
      <c r="AT150" s="225" t="s">
        <v>455</v>
      </c>
      <c r="AU150" s="225" t="s">
        <v>82</v>
      </c>
      <c r="AY150" s="19" t="s">
        <v>151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80</v>
      </c>
      <c r="BK150" s="226">
        <f>ROUND(I150*H150,2)</f>
        <v>0</v>
      </c>
      <c r="BL150" s="19" t="s">
        <v>597</v>
      </c>
      <c r="BM150" s="225" t="s">
        <v>664</v>
      </c>
    </row>
    <row r="151" s="2" customFormat="1">
      <c r="A151" s="40"/>
      <c r="B151" s="41"/>
      <c r="C151" s="42"/>
      <c r="D151" s="227" t="s">
        <v>160</v>
      </c>
      <c r="E151" s="42"/>
      <c r="F151" s="228" t="s">
        <v>596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160</v>
      </c>
      <c r="AU151" s="19" t="s">
        <v>82</v>
      </c>
    </row>
    <row r="152" s="13" customFormat="1">
      <c r="A152" s="13"/>
      <c r="B152" s="232"/>
      <c r="C152" s="233"/>
      <c r="D152" s="227" t="s">
        <v>162</v>
      </c>
      <c r="E152" s="234" t="s">
        <v>19</v>
      </c>
      <c r="F152" s="235" t="s">
        <v>478</v>
      </c>
      <c r="G152" s="233"/>
      <c r="H152" s="236">
        <v>40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162</v>
      </c>
      <c r="AU152" s="242" t="s">
        <v>82</v>
      </c>
      <c r="AV152" s="13" t="s">
        <v>82</v>
      </c>
      <c r="AW152" s="13" t="s">
        <v>33</v>
      </c>
      <c r="AX152" s="13" t="s">
        <v>72</v>
      </c>
      <c r="AY152" s="242" t="s">
        <v>151</v>
      </c>
    </row>
    <row r="153" s="13" customFormat="1">
      <c r="A153" s="13"/>
      <c r="B153" s="232"/>
      <c r="C153" s="233"/>
      <c r="D153" s="227" t="s">
        <v>162</v>
      </c>
      <c r="E153" s="234" t="s">
        <v>19</v>
      </c>
      <c r="F153" s="235" t="s">
        <v>574</v>
      </c>
      <c r="G153" s="233"/>
      <c r="H153" s="236">
        <v>14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162</v>
      </c>
      <c r="AU153" s="242" t="s">
        <v>82</v>
      </c>
      <c r="AV153" s="13" t="s">
        <v>82</v>
      </c>
      <c r="AW153" s="13" t="s">
        <v>33</v>
      </c>
      <c r="AX153" s="13" t="s">
        <v>72</v>
      </c>
      <c r="AY153" s="242" t="s">
        <v>151</v>
      </c>
    </row>
    <row r="154" s="14" customFormat="1">
      <c r="A154" s="14"/>
      <c r="B154" s="244"/>
      <c r="C154" s="245"/>
      <c r="D154" s="227" t="s">
        <v>162</v>
      </c>
      <c r="E154" s="246" t="s">
        <v>19</v>
      </c>
      <c r="F154" s="247" t="s">
        <v>204</v>
      </c>
      <c r="G154" s="245"/>
      <c r="H154" s="248">
        <v>54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162</v>
      </c>
      <c r="AU154" s="254" t="s">
        <v>82</v>
      </c>
      <c r="AV154" s="14" t="s">
        <v>158</v>
      </c>
      <c r="AW154" s="14" t="s">
        <v>33</v>
      </c>
      <c r="AX154" s="14" t="s">
        <v>80</v>
      </c>
      <c r="AY154" s="254" t="s">
        <v>151</v>
      </c>
    </row>
    <row r="155" s="13" customFormat="1">
      <c r="A155" s="13"/>
      <c r="B155" s="232"/>
      <c r="C155" s="233"/>
      <c r="D155" s="227" t="s">
        <v>162</v>
      </c>
      <c r="E155" s="233"/>
      <c r="F155" s="235" t="s">
        <v>665</v>
      </c>
      <c r="G155" s="233"/>
      <c r="H155" s="236">
        <v>108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162</v>
      </c>
      <c r="AU155" s="242" t="s">
        <v>82</v>
      </c>
      <c r="AV155" s="13" t="s">
        <v>82</v>
      </c>
      <c r="AW155" s="13" t="s">
        <v>4</v>
      </c>
      <c r="AX155" s="13" t="s">
        <v>80</v>
      </c>
      <c r="AY155" s="242" t="s">
        <v>151</v>
      </c>
    </row>
    <row r="156" s="2" customFormat="1" ht="16.5" customHeight="1">
      <c r="A156" s="40"/>
      <c r="B156" s="41"/>
      <c r="C156" s="214" t="s">
        <v>8</v>
      </c>
      <c r="D156" s="214" t="s">
        <v>153</v>
      </c>
      <c r="E156" s="215" t="s">
        <v>666</v>
      </c>
      <c r="F156" s="216" t="s">
        <v>667</v>
      </c>
      <c r="G156" s="217" t="s">
        <v>172</v>
      </c>
      <c r="H156" s="218">
        <v>54</v>
      </c>
      <c r="I156" s="219"/>
      <c r="J156" s="220">
        <f>ROUND(I156*H156,2)</f>
        <v>0</v>
      </c>
      <c r="K156" s="216" t="s">
        <v>157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0.00012</v>
      </c>
      <c r="R156" s="223">
        <f>Q156*H156</f>
        <v>0.0064800000000000005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471</v>
      </c>
      <c r="AT156" s="225" t="s">
        <v>153</v>
      </c>
      <c r="AU156" s="225" t="s">
        <v>82</v>
      </c>
      <c r="AY156" s="19" t="s">
        <v>151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80</v>
      </c>
      <c r="BK156" s="226">
        <f>ROUND(I156*H156,2)</f>
        <v>0</v>
      </c>
      <c r="BL156" s="19" t="s">
        <v>471</v>
      </c>
      <c r="BM156" s="225" t="s">
        <v>668</v>
      </c>
    </row>
    <row r="157" s="2" customFormat="1">
      <c r="A157" s="40"/>
      <c r="B157" s="41"/>
      <c r="C157" s="42"/>
      <c r="D157" s="227" t="s">
        <v>160</v>
      </c>
      <c r="E157" s="42"/>
      <c r="F157" s="228" t="s">
        <v>669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160</v>
      </c>
      <c r="AU157" s="19" t="s">
        <v>82</v>
      </c>
    </row>
    <row r="158" s="13" customFormat="1">
      <c r="A158" s="13"/>
      <c r="B158" s="232"/>
      <c r="C158" s="233"/>
      <c r="D158" s="227" t="s">
        <v>162</v>
      </c>
      <c r="E158" s="234" t="s">
        <v>19</v>
      </c>
      <c r="F158" s="235" t="s">
        <v>478</v>
      </c>
      <c r="G158" s="233"/>
      <c r="H158" s="236">
        <v>40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162</v>
      </c>
      <c r="AU158" s="242" t="s">
        <v>82</v>
      </c>
      <c r="AV158" s="13" t="s">
        <v>82</v>
      </c>
      <c r="AW158" s="13" t="s">
        <v>33</v>
      </c>
      <c r="AX158" s="13" t="s">
        <v>72</v>
      </c>
      <c r="AY158" s="242" t="s">
        <v>151</v>
      </c>
    </row>
    <row r="159" s="13" customFormat="1">
      <c r="A159" s="13"/>
      <c r="B159" s="232"/>
      <c r="C159" s="233"/>
      <c r="D159" s="227" t="s">
        <v>162</v>
      </c>
      <c r="E159" s="234" t="s">
        <v>19</v>
      </c>
      <c r="F159" s="235" t="s">
        <v>574</v>
      </c>
      <c r="G159" s="233"/>
      <c r="H159" s="236">
        <v>14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162</v>
      </c>
      <c r="AU159" s="242" t="s">
        <v>82</v>
      </c>
      <c r="AV159" s="13" t="s">
        <v>82</v>
      </c>
      <c r="AW159" s="13" t="s">
        <v>33</v>
      </c>
      <c r="AX159" s="13" t="s">
        <v>72</v>
      </c>
      <c r="AY159" s="242" t="s">
        <v>151</v>
      </c>
    </row>
    <row r="160" s="14" customFormat="1">
      <c r="A160" s="14"/>
      <c r="B160" s="244"/>
      <c r="C160" s="245"/>
      <c r="D160" s="227" t="s">
        <v>162</v>
      </c>
      <c r="E160" s="246" t="s">
        <v>19</v>
      </c>
      <c r="F160" s="247" t="s">
        <v>204</v>
      </c>
      <c r="G160" s="245"/>
      <c r="H160" s="248">
        <v>54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162</v>
      </c>
      <c r="AU160" s="254" t="s">
        <v>82</v>
      </c>
      <c r="AV160" s="14" t="s">
        <v>158</v>
      </c>
      <c r="AW160" s="14" t="s">
        <v>33</v>
      </c>
      <c r="AX160" s="14" t="s">
        <v>80</v>
      </c>
      <c r="AY160" s="254" t="s">
        <v>151</v>
      </c>
    </row>
    <row r="161" s="2" customFormat="1" ht="16.5" customHeight="1">
      <c r="A161" s="40"/>
      <c r="B161" s="41"/>
      <c r="C161" s="280" t="s">
        <v>253</v>
      </c>
      <c r="D161" s="280" t="s">
        <v>455</v>
      </c>
      <c r="E161" s="281" t="s">
        <v>609</v>
      </c>
      <c r="F161" s="282" t="s">
        <v>610</v>
      </c>
      <c r="G161" s="283" t="s">
        <v>172</v>
      </c>
      <c r="H161" s="284">
        <v>54</v>
      </c>
      <c r="I161" s="285"/>
      <c r="J161" s="286">
        <f>ROUND(I161*H161,2)</f>
        <v>0</v>
      </c>
      <c r="K161" s="282" t="s">
        <v>157</v>
      </c>
      <c r="L161" s="287"/>
      <c r="M161" s="288" t="s">
        <v>19</v>
      </c>
      <c r="N161" s="289" t="s">
        <v>43</v>
      </c>
      <c r="O161" s="86"/>
      <c r="P161" s="223">
        <f>O161*H161</f>
        <v>0</v>
      </c>
      <c r="Q161" s="223">
        <v>1.0000000000000001E-05</v>
      </c>
      <c r="R161" s="223">
        <f>Q161*H161</f>
        <v>0.00054000000000000001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597</v>
      </c>
      <c r="AT161" s="225" t="s">
        <v>455</v>
      </c>
      <c r="AU161" s="225" t="s">
        <v>82</v>
      </c>
      <c r="AY161" s="19" t="s">
        <v>151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80</v>
      </c>
      <c r="BK161" s="226">
        <f>ROUND(I161*H161,2)</f>
        <v>0</v>
      </c>
      <c r="BL161" s="19" t="s">
        <v>597</v>
      </c>
      <c r="BM161" s="225" t="s">
        <v>670</v>
      </c>
    </row>
    <row r="162" s="2" customFormat="1">
      <c r="A162" s="40"/>
      <c r="B162" s="41"/>
      <c r="C162" s="42"/>
      <c r="D162" s="227" t="s">
        <v>160</v>
      </c>
      <c r="E162" s="42"/>
      <c r="F162" s="228" t="s">
        <v>610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160</v>
      </c>
      <c r="AU162" s="19" t="s">
        <v>82</v>
      </c>
    </row>
    <row r="163" s="13" customFormat="1">
      <c r="A163" s="13"/>
      <c r="B163" s="232"/>
      <c r="C163" s="233"/>
      <c r="D163" s="227" t="s">
        <v>162</v>
      </c>
      <c r="E163" s="234" t="s">
        <v>19</v>
      </c>
      <c r="F163" s="235" t="s">
        <v>478</v>
      </c>
      <c r="G163" s="233"/>
      <c r="H163" s="236">
        <v>40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162</v>
      </c>
      <c r="AU163" s="242" t="s">
        <v>82</v>
      </c>
      <c r="AV163" s="13" t="s">
        <v>82</v>
      </c>
      <c r="AW163" s="13" t="s">
        <v>33</v>
      </c>
      <c r="AX163" s="13" t="s">
        <v>72</v>
      </c>
      <c r="AY163" s="242" t="s">
        <v>151</v>
      </c>
    </row>
    <row r="164" s="13" customFormat="1">
      <c r="A164" s="13"/>
      <c r="B164" s="232"/>
      <c r="C164" s="233"/>
      <c r="D164" s="227" t="s">
        <v>162</v>
      </c>
      <c r="E164" s="234" t="s">
        <v>19</v>
      </c>
      <c r="F164" s="235" t="s">
        <v>574</v>
      </c>
      <c r="G164" s="233"/>
      <c r="H164" s="236">
        <v>14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162</v>
      </c>
      <c r="AU164" s="242" t="s">
        <v>82</v>
      </c>
      <c r="AV164" s="13" t="s">
        <v>82</v>
      </c>
      <c r="AW164" s="13" t="s">
        <v>33</v>
      </c>
      <c r="AX164" s="13" t="s">
        <v>72</v>
      </c>
      <c r="AY164" s="242" t="s">
        <v>151</v>
      </c>
    </row>
    <row r="165" s="14" customFormat="1">
      <c r="A165" s="14"/>
      <c r="B165" s="244"/>
      <c r="C165" s="245"/>
      <c r="D165" s="227" t="s">
        <v>162</v>
      </c>
      <c r="E165" s="246" t="s">
        <v>19</v>
      </c>
      <c r="F165" s="247" t="s">
        <v>204</v>
      </c>
      <c r="G165" s="245"/>
      <c r="H165" s="248">
        <v>54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162</v>
      </c>
      <c r="AU165" s="254" t="s">
        <v>82</v>
      </c>
      <c r="AV165" s="14" t="s">
        <v>158</v>
      </c>
      <c r="AW165" s="14" t="s">
        <v>33</v>
      </c>
      <c r="AX165" s="14" t="s">
        <v>80</v>
      </c>
      <c r="AY165" s="254" t="s">
        <v>151</v>
      </c>
    </row>
    <row r="166" s="2" customFormat="1" ht="16.5" customHeight="1">
      <c r="A166" s="40"/>
      <c r="B166" s="41"/>
      <c r="C166" s="214" t="s">
        <v>259</v>
      </c>
      <c r="D166" s="214" t="s">
        <v>153</v>
      </c>
      <c r="E166" s="215" t="s">
        <v>671</v>
      </c>
      <c r="F166" s="216" t="s">
        <v>672</v>
      </c>
      <c r="G166" s="217" t="s">
        <v>172</v>
      </c>
      <c r="H166" s="218">
        <v>40</v>
      </c>
      <c r="I166" s="219"/>
      <c r="J166" s="220">
        <f>ROUND(I166*H166,2)</f>
        <v>0</v>
      </c>
      <c r="K166" s="216" t="s">
        <v>157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471</v>
      </c>
      <c r="AT166" s="225" t="s">
        <v>153</v>
      </c>
      <c r="AU166" s="225" t="s">
        <v>82</v>
      </c>
      <c r="AY166" s="19" t="s">
        <v>151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80</v>
      </c>
      <c r="BK166" s="226">
        <f>ROUND(I166*H166,2)</f>
        <v>0</v>
      </c>
      <c r="BL166" s="19" t="s">
        <v>471</v>
      </c>
      <c r="BM166" s="225" t="s">
        <v>673</v>
      </c>
    </row>
    <row r="167" s="2" customFormat="1">
      <c r="A167" s="40"/>
      <c r="B167" s="41"/>
      <c r="C167" s="42"/>
      <c r="D167" s="227" t="s">
        <v>160</v>
      </c>
      <c r="E167" s="42"/>
      <c r="F167" s="228" t="s">
        <v>674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160</v>
      </c>
      <c r="AU167" s="19" t="s">
        <v>82</v>
      </c>
    </row>
    <row r="168" s="13" customFormat="1">
      <c r="A168" s="13"/>
      <c r="B168" s="232"/>
      <c r="C168" s="233"/>
      <c r="D168" s="227" t="s">
        <v>162</v>
      </c>
      <c r="E168" s="234" t="s">
        <v>19</v>
      </c>
      <c r="F168" s="235" t="s">
        <v>478</v>
      </c>
      <c r="G168" s="233"/>
      <c r="H168" s="236">
        <v>40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162</v>
      </c>
      <c r="AU168" s="242" t="s">
        <v>82</v>
      </c>
      <c r="AV168" s="13" t="s">
        <v>82</v>
      </c>
      <c r="AW168" s="13" t="s">
        <v>33</v>
      </c>
      <c r="AX168" s="13" t="s">
        <v>72</v>
      </c>
      <c r="AY168" s="242" t="s">
        <v>151</v>
      </c>
    </row>
    <row r="169" s="14" customFormat="1">
      <c r="A169" s="14"/>
      <c r="B169" s="244"/>
      <c r="C169" s="245"/>
      <c r="D169" s="227" t="s">
        <v>162</v>
      </c>
      <c r="E169" s="246" t="s">
        <v>19</v>
      </c>
      <c r="F169" s="247" t="s">
        <v>204</v>
      </c>
      <c r="G169" s="245"/>
      <c r="H169" s="248">
        <v>40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162</v>
      </c>
      <c r="AU169" s="254" t="s">
        <v>82</v>
      </c>
      <c r="AV169" s="14" t="s">
        <v>158</v>
      </c>
      <c r="AW169" s="14" t="s">
        <v>33</v>
      </c>
      <c r="AX169" s="14" t="s">
        <v>80</v>
      </c>
      <c r="AY169" s="254" t="s">
        <v>151</v>
      </c>
    </row>
    <row r="170" s="2" customFormat="1" ht="16.5" customHeight="1">
      <c r="A170" s="40"/>
      <c r="B170" s="41"/>
      <c r="C170" s="214" t="s">
        <v>266</v>
      </c>
      <c r="D170" s="214" t="s">
        <v>153</v>
      </c>
      <c r="E170" s="215" t="s">
        <v>675</v>
      </c>
      <c r="F170" s="216" t="s">
        <v>676</v>
      </c>
      <c r="G170" s="217" t="s">
        <v>172</v>
      </c>
      <c r="H170" s="218">
        <v>14</v>
      </c>
      <c r="I170" s="219"/>
      <c r="J170" s="220">
        <f>ROUND(I170*H170,2)</f>
        <v>0</v>
      </c>
      <c r="K170" s="216" t="s">
        <v>157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471</v>
      </c>
      <c r="AT170" s="225" t="s">
        <v>153</v>
      </c>
      <c r="AU170" s="225" t="s">
        <v>82</v>
      </c>
      <c r="AY170" s="19" t="s">
        <v>151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80</v>
      </c>
      <c r="BK170" s="226">
        <f>ROUND(I170*H170,2)</f>
        <v>0</v>
      </c>
      <c r="BL170" s="19" t="s">
        <v>471</v>
      </c>
      <c r="BM170" s="225" t="s">
        <v>677</v>
      </c>
    </row>
    <row r="171" s="2" customFormat="1">
      <c r="A171" s="40"/>
      <c r="B171" s="41"/>
      <c r="C171" s="42"/>
      <c r="D171" s="227" t="s">
        <v>160</v>
      </c>
      <c r="E171" s="42"/>
      <c r="F171" s="228" t="s">
        <v>678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160</v>
      </c>
      <c r="AU171" s="19" t="s">
        <v>82</v>
      </c>
    </row>
    <row r="172" s="13" customFormat="1">
      <c r="A172" s="13"/>
      <c r="B172" s="232"/>
      <c r="C172" s="233"/>
      <c r="D172" s="227" t="s">
        <v>162</v>
      </c>
      <c r="E172" s="234" t="s">
        <v>19</v>
      </c>
      <c r="F172" s="235" t="s">
        <v>574</v>
      </c>
      <c r="G172" s="233"/>
      <c r="H172" s="236">
        <v>14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162</v>
      </c>
      <c r="AU172" s="242" t="s">
        <v>82</v>
      </c>
      <c r="AV172" s="13" t="s">
        <v>82</v>
      </c>
      <c r="AW172" s="13" t="s">
        <v>33</v>
      </c>
      <c r="AX172" s="13" t="s">
        <v>80</v>
      </c>
      <c r="AY172" s="242" t="s">
        <v>151</v>
      </c>
    </row>
    <row r="173" s="2" customFormat="1" ht="16.5" customHeight="1">
      <c r="A173" s="40"/>
      <c r="B173" s="41"/>
      <c r="C173" s="214" t="s">
        <v>271</v>
      </c>
      <c r="D173" s="214" t="s">
        <v>153</v>
      </c>
      <c r="E173" s="215" t="s">
        <v>579</v>
      </c>
      <c r="F173" s="216" t="s">
        <v>580</v>
      </c>
      <c r="G173" s="217" t="s">
        <v>581</v>
      </c>
      <c r="H173" s="218">
        <v>6.2400000000000002</v>
      </c>
      <c r="I173" s="219"/>
      <c r="J173" s="220">
        <f>ROUND(I173*H173,2)</f>
        <v>0</v>
      </c>
      <c r="K173" s="216" t="s">
        <v>157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471</v>
      </c>
      <c r="AT173" s="225" t="s">
        <v>153</v>
      </c>
      <c r="AU173" s="225" t="s">
        <v>82</v>
      </c>
      <c r="AY173" s="19" t="s">
        <v>151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80</v>
      </c>
      <c r="BK173" s="226">
        <f>ROUND(I173*H173,2)</f>
        <v>0</v>
      </c>
      <c r="BL173" s="19" t="s">
        <v>471</v>
      </c>
      <c r="BM173" s="225" t="s">
        <v>679</v>
      </c>
    </row>
    <row r="174" s="2" customFormat="1">
      <c r="A174" s="40"/>
      <c r="B174" s="41"/>
      <c r="C174" s="42"/>
      <c r="D174" s="227" t="s">
        <v>160</v>
      </c>
      <c r="E174" s="42"/>
      <c r="F174" s="228" t="s">
        <v>583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160</v>
      </c>
      <c r="AU174" s="19" t="s">
        <v>82</v>
      </c>
    </row>
    <row r="175" s="13" customFormat="1">
      <c r="A175" s="13"/>
      <c r="B175" s="232"/>
      <c r="C175" s="233"/>
      <c r="D175" s="227" t="s">
        <v>162</v>
      </c>
      <c r="E175" s="234" t="s">
        <v>19</v>
      </c>
      <c r="F175" s="235" t="s">
        <v>680</v>
      </c>
      <c r="G175" s="233"/>
      <c r="H175" s="236">
        <v>4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162</v>
      </c>
      <c r="AU175" s="242" t="s">
        <v>82</v>
      </c>
      <c r="AV175" s="13" t="s">
        <v>82</v>
      </c>
      <c r="AW175" s="13" t="s">
        <v>33</v>
      </c>
      <c r="AX175" s="13" t="s">
        <v>72</v>
      </c>
      <c r="AY175" s="242" t="s">
        <v>151</v>
      </c>
    </row>
    <row r="176" s="13" customFormat="1">
      <c r="A176" s="13"/>
      <c r="B176" s="232"/>
      <c r="C176" s="233"/>
      <c r="D176" s="227" t="s">
        <v>162</v>
      </c>
      <c r="E176" s="234" t="s">
        <v>19</v>
      </c>
      <c r="F176" s="235" t="s">
        <v>585</v>
      </c>
      <c r="G176" s="233"/>
      <c r="H176" s="236">
        <v>2.2400000000000002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162</v>
      </c>
      <c r="AU176" s="242" t="s">
        <v>82</v>
      </c>
      <c r="AV176" s="13" t="s">
        <v>82</v>
      </c>
      <c r="AW176" s="13" t="s">
        <v>33</v>
      </c>
      <c r="AX176" s="13" t="s">
        <v>72</v>
      </c>
      <c r="AY176" s="242" t="s">
        <v>151</v>
      </c>
    </row>
    <row r="177" s="14" customFormat="1">
      <c r="A177" s="14"/>
      <c r="B177" s="244"/>
      <c r="C177" s="245"/>
      <c r="D177" s="227" t="s">
        <v>162</v>
      </c>
      <c r="E177" s="246" t="s">
        <v>19</v>
      </c>
      <c r="F177" s="247" t="s">
        <v>204</v>
      </c>
      <c r="G177" s="245"/>
      <c r="H177" s="248">
        <v>6.2400000000000002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162</v>
      </c>
      <c r="AU177" s="254" t="s">
        <v>82</v>
      </c>
      <c r="AV177" s="14" t="s">
        <v>158</v>
      </c>
      <c r="AW177" s="14" t="s">
        <v>33</v>
      </c>
      <c r="AX177" s="14" t="s">
        <v>80</v>
      </c>
      <c r="AY177" s="254" t="s">
        <v>151</v>
      </c>
    </row>
    <row r="178" s="2" customFormat="1" ht="16.5" customHeight="1">
      <c r="A178" s="40"/>
      <c r="B178" s="41"/>
      <c r="C178" s="214" t="s">
        <v>276</v>
      </c>
      <c r="D178" s="214" t="s">
        <v>153</v>
      </c>
      <c r="E178" s="215" t="s">
        <v>586</v>
      </c>
      <c r="F178" s="216" t="s">
        <v>587</v>
      </c>
      <c r="G178" s="217" t="s">
        <v>581</v>
      </c>
      <c r="H178" s="218">
        <v>118.56</v>
      </c>
      <c r="I178" s="219"/>
      <c r="J178" s="220">
        <f>ROUND(I178*H178,2)</f>
        <v>0</v>
      </c>
      <c r="K178" s="216" t="s">
        <v>157</v>
      </c>
      <c r="L178" s="46"/>
      <c r="M178" s="221" t="s">
        <v>19</v>
      </c>
      <c r="N178" s="222" t="s">
        <v>43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471</v>
      </c>
      <c r="AT178" s="225" t="s">
        <v>153</v>
      </c>
      <c r="AU178" s="225" t="s">
        <v>82</v>
      </c>
      <c r="AY178" s="19" t="s">
        <v>151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80</v>
      </c>
      <c r="BK178" s="226">
        <f>ROUND(I178*H178,2)</f>
        <v>0</v>
      </c>
      <c r="BL178" s="19" t="s">
        <v>471</v>
      </c>
      <c r="BM178" s="225" t="s">
        <v>681</v>
      </c>
    </row>
    <row r="179" s="2" customFormat="1">
      <c r="A179" s="40"/>
      <c r="B179" s="41"/>
      <c r="C179" s="42"/>
      <c r="D179" s="227" t="s">
        <v>160</v>
      </c>
      <c r="E179" s="42"/>
      <c r="F179" s="228" t="s">
        <v>589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160</v>
      </c>
      <c r="AU179" s="19" t="s">
        <v>82</v>
      </c>
    </row>
    <row r="180" s="13" customFormat="1">
      <c r="A180" s="13"/>
      <c r="B180" s="232"/>
      <c r="C180" s="233"/>
      <c r="D180" s="227" t="s">
        <v>162</v>
      </c>
      <c r="E180" s="234" t="s">
        <v>19</v>
      </c>
      <c r="F180" s="235" t="s">
        <v>682</v>
      </c>
      <c r="G180" s="233"/>
      <c r="H180" s="236">
        <v>118.56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162</v>
      </c>
      <c r="AU180" s="242" t="s">
        <v>82</v>
      </c>
      <c r="AV180" s="13" t="s">
        <v>82</v>
      </c>
      <c r="AW180" s="13" t="s">
        <v>33</v>
      </c>
      <c r="AX180" s="13" t="s">
        <v>80</v>
      </c>
      <c r="AY180" s="242" t="s">
        <v>151</v>
      </c>
    </row>
    <row r="181" s="2" customFormat="1" ht="16.5" customHeight="1">
      <c r="A181" s="40"/>
      <c r="B181" s="41"/>
      <c r="C181" s="214" t="s">
        <v>7</v>
      </c>
      <c r="D181" s="214" t="s">
        <v>153</v>
      </c>
      <c r="E181" s="215" t="s">
        <v>683</v>
      </c>
      <c r="F181" s="216" t="s">
        <v>684</v>
      </c>
      <c r="G181" s="217" t="s">
        <v>172</v>
      </c>
      <c r="H181" s="218">
        <v>5</v>
      </c>
      <c r="I181" s="219"/>
      <c r="J181" s="220">
        <f>ROUND(I181*H181,2)</f>
        <v>0</v>
      </c>
      <c r="K181" s="216" t="s">
        <v>157</v>
      </c>
      <c r="L181" s="46"/>
      <c r="M181" s="221" t="s">
        <v>19</v>
      </c>
      <c r="N181" s="222" t="s">
        <v>43</v>
      </c>
      <c r="O181" s="86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471</v>
      </c>
      <c r="AT181" s="225" t="s">
        <v>153</v>
      </c>
      <c r="AU181" s="225" t="s">
        <v>82</v>
      </c>
      <c r="AY181" s="19" t="s">
        <v>151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80</v>
      </c>
      <c r="BK181" s="226">
        <f>ROUND(I181*H181,2)</f>
        <v>0</v>
      </c>
      <c r="BL181" s="19" t="s">
        <v>471</v>
      </c>
      <c r="BM181" s="225" t="s">
        <v>685</v>
      </c>
    </row>
    <row r="182" s="2" customFormat="1">
      <c r="A182" s="40"/>
      <c r="B182" s="41"/>
      <c r="C182" s="42"/>
      <c r="D182" s="227" t="s">
        <v>160</v>
      </c>
      <c r="E182" s="42"/>
      <c r="F182" s="228" t="s">
        <v>686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160</v>
      </c>
      <c r="AU182" s="19" t="s">
        <v>82</v>
      </c>
    </row>
    <row r="183" s="2" customFormat="1" ht="16.5" customHeight="1">
      <c r="A183" s="40"/>
      <c r="B183" s="41"/>
      <c r="C183" s="280" t="s">
        <v>287</v>
      </c>
      <c r="D183" s="280" t="s">
        <v>455</v>
      </c>
      <c r="E183" s="281" t="s">
        <v>687</v>
      </c>
      <c r="F183" s="282" t="s">
        <v>688</v>
      </c>
      <c r="G183" s="283" t="s">
        <v>172</v>
      </c>
      <c r="H183" s="284">
        <v>5</v>
      </c>
      <c r="I183" s="285"/>
      <c r="J183" s="286">
        <f>ROUND(I183*H183,2)</f>
        <v>0</v>
      </c>
      <c r="K183" s="282" t="s">
        <v>157</v>
      </c>
      <c r="L183" s="287"/>
      <c r="M183" s="288" t="s">
        <v>19</v>
      </c>
      <c r="N183" s="289" t="s">
        <v>43</v>
      </c>
      <c r="O183" s="86"/>
      <c r="P183" s="223">
        <f>O183*H183</f>
        <v>0</v>
      </c>
      <c r="Q183" s="223">
        <v>0.059999999999999998</v>
      </c>
      <c r="R183" s="223">
        <f>Q183*H183</f>
        <v>0.29999999999999999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597</v>
      </c>
      <c r="AT183" s="225" t="s">
        <v>455</v>
      </c>
      <c r="AU183" s="225" t="s">
        <v>82</v>
      </c>
      <c r="AY183" s="19" t="s">
        <v>151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80</v>
      </c>
      <c r="BK183" s="226">
        <f>ROUND(I183*H183,2)</f>
        <v>0</v>
      </c>
      <c r="BL183" s="19" t="s">
        <v>597</v>
      </c>
      <c r="BM183" s="225" t="s">
        <v>689</v>
      </c>
    </row>
    <row r="184" s="2" customFormat="1">
      <c r="A184" s="40"/>
      <c r="B184" s="41"/>
      <c r="C184" s="42"/>
      <c r="D184" s="227" t="s">
        <v>160</v>
      </c>
      <c r="E184" s="42"/>
      <c r="F184" s="228" t="s">
        <v>688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160</v>
      </c>
      <c r="AU184" s="19" t="s">
        <v>82</v>
      </c>
    </row>
    <row r="185" s="12" customFormat="1" ht="25.92" customHeight="1">
      <c r="A185" s="12"/>
      <c r="B185" s="198"/>
      <c r="C185" s="199"/>
      <c r="D185" s="200" t="s">
        <v>71</v>
      </c>
      <c r="E185" s="201" t="s">
        <v>425</v>
      </c>
      <c r="F185" s="201" t="s">
        <v>426</v>
      </c>
      <c r="G185" s="199"/>
      <c r="H185" s="199"/>
      <c r="I185" s="202"/>
      <c r="J185" s="203">
        <f>BK185</f>
        <v>0</v>
      </c>
      <c r="K185" s="199"/>
      <c r="L185" s="204"/>
      <c r="M185" s="205"/>
      <c r="N185" s="206"/>
      <c r="O185" s="206"/>
      <c r="P185" s="207">
        <f>P186+P192</f>
        <v>0</v>
      </c>
      <c r="Q185" s="206"/>
      <c r="R185" s="207">
        <f>R186+R192</f>
        <v>0</v>
      </c>
      <c r="S185" s="206"/>
      <c r="T185" s="208">
        <f>T186+T192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9" t="s">
        <v>181</v>
      </c>
      <c r="AT185" s="210" t="s">
        <v>71</v>
      </c>
      <c r="AU185" s="210" t="s">
        <v>72</v>
      </c>
      <c r="AY185" s="209" t="s">
        <v>151</v>
      </c>
      <c r="BK185" s="211">
        <f>BK186+BK192</f>
        <v>0</v>
      </c>
    </row>
    <row r="186" s="12" customFormat="1" ht="22.8" customHeight="1">
      <c r="A186" s="12"/>
      <c r="B186" s="198"/>
      <c r="C186" s="199"/>
      <c r="D186" s="200" t="s">
        <v>71</v>
      </c>
      <c r="E186" s="212" t="s">
        <v>427</v>
      </c>
      <c r="F186" s="212" t="s">
        <v>428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SUM(P187:P191)</f>
        <v>0</v>
      </c>
      <c r="Q186" s="206"/>
      <c r="R186" s="207">
        <f>SUM(R187:R191)</f>
        <v>0</v>
      </c>
      <c r="S186" s="206"/>
      <c r="T186" s="208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181</v>
      </c>
      <c r="AT186" s="210" t="s">
        <v>71</v>
      </c>
      <c r="AU186" s="210" t="s">
        <v>80</v>
      </c>
      <c r="AY186" s="209" t="s">
        <v>151</v>
      </c>
      <c r="BK186" s="211">
        <f>SUM(BK187:BK191)</f>
        <v>0</v>
      </c>
    </row>
    <row r="187" s="2" customFormat="1" ht="16.5" customHeight="1">
      <c r="A187" s="40"/>
      <c r="B187" s="41"/>
      <c r="C187" s="214" t="s">
        <v>292</v>
      </c>
      <c r="D187" s="214" t="s">
        <v>153</v>
      </c>
      <c r="E187" s="215" t="s">
        <v>620</v>
      </c>
      <c r="F187" s="216" t="s">
        <v>621</v>
      </c>
      <c r="G187" s="217" t="s">
        <v>622</v>
      </c>
      <c r="H187" s="218">
        <v>1</v>
      </c>
      <c r="I187" s="219"/>
      <c r="J187" s="220">
        <f>ROUND(I187*H187,2)</f>
        <v>0</v>
      </c>
      <c r="K187" s="216" t="s">
        <v>157</v>
      </c>
      <c r="L187" s="46"/>
      <c r="M187" s="221" t="s">
        <v>19</v>
      </c>
      <c r="N187" s="222" t="s">
        <v>43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433</v>
      </c>
      <c r="AT187" s="225" t="s">
        <v>153</v>
      </c>
      <c r="AU187" s="225" t="s">
        <v>82</v>
      </c>
      <c r="AY187" s="19" t="s">
        <v>151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80</v>
      </c>
      <c r="BK187" s="226">
        <f>ROUND(I187*H187,2)</f>
        <v>0</v>
      </c>
      <c r="BL187" s="19" t="s">
        <v>433</v>
      </c>
      <c r="BM187" s="225" t="s">
        <v>690</v>
      </c>
    </row>
    <row r="188" s="2" customFormat="1">
      <c r="A188" s="40"/>
      <c r="B188" s="41"/>
      <c r="C188" s="42"/>
      <c r="D188" s="227" t="s">
        <v>160</v>
      </c>
      <c r="E188" s="42"/>
      <c r="F188" s="228" t="s">
        <v>621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160</v>
      </c>
      <c r="AU188" s="19" t="s">
        <v>82</v>
      </c>
    </row>
    <row r="189" s="13" customFormat="1">
      <c r="A189" s="13"/>
      <c r="B189" s="232"/>
      <c r="C189" s="233"/>
      <c r="D189" s="227" t="s">
        <v>162</v>
      </c>
      <c r="E189" s="234" t="s">
        <v>19</v>
      </c>
      <c r="F189" s="235" t="s">
        <v>80</v>
      </c>
      <c r="G189" s="233"/>
      <c r="H189" s="236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162</v>
      </c>
      <c r="AU189" s="242" t="s">
        <v>82</v>
      </c>
      <c r="AV189" s="13" t="s">
        <v>82</v>
      </c>
      <c r="AW189" s="13" t="s">
        <v>33</v>
      </c>
      <c r="AX189" s="13" t="s">
        <v>80</v>
      </c>
      <c r="AY189" s="242" t="s">
        <v>151</v>
      </c>
    </row>
    <row r="190" s="2" customFormat="1" ht="16.5" customHeight="1">
      <c r="A190" s="40"/>
      <c r="B190" s="41"/>
      <c r="C190" s="214" t="s">
        <v>298</v>
      </c>
      <c r="D190" s="214" t="s">
        <v>153</v>
      </c>
      <c r="E190" s="215" t="s">
        <v>624</v>
      </c>
      <c r="F190" s="216" t="s">
        <v>625</v>
      </c>
      <c r="G190" s="217" t="s">
        <v>622</v>
      </c>
      <c r="H190" s="218">
        <v>1</v>
      </c>
      <c r="I190" s="219"/>
      <c r="J190" s="220">
        <f>ROUND(I190*H190,2)</f>
        <v>0</v>
      </c>
      <c r="K190" s="216" t="s">
        <v>157</v>
      </c>
      <c r="L190" s="46"/>
      <c r="M190" s="221" t="s">
        <v>19</v>
      </c>
      <c r="N190" s="222" t="s">
        <v>43</v>
      </c>
      <c r="O190" s="86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5" t="s">
        <v>433</v>
      </c>
      <c r="AT190" s="225" t="s">
        <v>153</v>
      </c>
      <c r="AU190" s="225" t="s">
        <v>82</v>
      </c>
      <c r="AY190" s="19" t="s">
        <v>151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9" t="s">
        <v>80</v>
      </c>
      <c r="BK190" s="226">
        <f>ROUND(I190*H190,2)</f>
        <v>0</v>
      </c>
      <c r="BL190" s="19" t="s">
        <v>433</v>
      </c>
      <c r="BM190" s="225" t="s">
        <v>691</v>
      </c>
    </row>
    <row r="191" s="2" customFormat="1">
      <c r="A191" s="40"/>
      <c r="B191" s="41"/>
      <c r="C191" s="42"/>
      <c r="D191" s="227" t="s">
        <v>160</v>
      </c>
      <c r="E191" s="42"/>
      <c r="F191" s="228" t="s">
        <v>625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160</v>
      </c>
      <c r="AU191" s="19" t="s">
        <v>82</v>
      </c>
    </row>
    <row r="192" s="12" customFormat="1" ht="22.8" customHeight="1">
      <c r="A192" s="12"/>
      <c r="B192" s="198"/>
      <c r="C192" s="199"/>
      <c r="D192" s="200" t="s">
        <v>71</v>
      </c>
      <c r="E192" s="212" t="s">
        <v>628</v>
      </c>
      <c r="F192" s="212" t="s">
        <v>629</v>
      </c>
      <c r="G192" s="199"/>
      <c r="H192" s="199"/>
      <c r="I192" s="202"/>
      <c r="J192" s="213">
        <f>BK192</f>
        <v>0</v>
      </c>
      <c r="K192" s="199"/>
      <c r="L192" s="204"/>
      <c r="M192" s="205"/>
      <c r="N192" s="206"/>
      <c r="O192" s="206"/>
      <c r="P192" s="207">
        <f>SUM(P193:P196)</f>
        <v>0</v>
      </c>
      <c r="Q192" s="206"/>
      <c r="R192" s="207">
        <f>SUM(R193:R196)</f>
        <v>0</v>
      </c>
      <c r="S192" s="206"/>
      <c r="T192" s="208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9" t="s">
        <v>181</v>
      </c>
      <c r="AT192" s="210" t="s">
        <v>71</v>
      </c>
      <c r="AU192" s="210" t="s">
        <v>80</v>
      </c>
      <c r="AY192" s="209" t="s">
        <v>151</v>
      </c>
      <c r="BK192" s="211">
        <f>SUM(BK193:BK196)</f>
        <v>0</v>
      </c>
    </row>
    <row r="193" s="2" customFormat="1" ht="16.5" customHeight="1">
      <c r="A193" s="40"/>
      <c r="B193" s="41"/>
      <c r="C193" s="214" t="s">
        <v>303</v>
      </c>
      <c r="D193" s="214" t="s">
        <v>153</v>
      </c>
      <c r="E193" s="215" t="s">
        <v>630</v>
      </c>
      <c r="F193" s="216" t="s">
        <v>631</v>
      </c>
      <c r="G193" s="217" t="s">
        <v>632</v>
      </c>
      <c r="H193" s="218">
        <v>10</v>
      </c>
      <c r="I193" s="219"/>
      <c r="J193" s="220">
        <f>ROUND(I193*H193,2)</f>
        <v>0</v>
      </c>
      <c r="K193" s="216" t="s">
        <v>157</v>
      </c>
      <c r="L193" s="46"/>
      <c r="M193" s="221" t="s">
        <v>19</v>
      </c>
      <c r="N193" s="222" t="s">
        <v>43</v>
      </c>
      <c r="O193" s="86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433</v>
      </c>
      <c r="AT193" s="225" t="s">
        <v>153</v>
      </c>
      <c r="AU193" s="225" t="s">
        <v>82</v>
      </c>
      <c r="AY193" s="19" t="s">
        <v>151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80</v>
      </c>
      <c r="BK193" s="226">
        <f>ROUND(I193*H193,2)</f>
        <v>0</v>
      </c>
      <c r="BL193" s="19" t="s">
        <v>433</v>
      </c>
      <c r="BM193" s="225" t="s">
        <v>692</v>
      </c>
    </row>
    <row r="194" s="2" customFormat="1">
      <c r="A194" s="40"/>
      <c r="B194" s="41"/>
      <c r="C194" s="42"/>
      <c r="D194" s="227" t="s">
        <v>160</v>
      </c>
      <c r="E194" s="42"/>
      <c r="F194" s="228" t="s">
        <v>631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160</v>
      </c>
      <c r="AU194" s="19" t="s">
        <v>82</v>
      </c>
    </row>
    <row r="195" s="16" customFormat="1">
      <c r="A195" s="16"/>
      <c r="B195" s="270"/>
      <c r="C195" s="271"/>
      <c r="D195" s="227" t="s">
        <v>162</v>
      </c>
      <c r="E195" s="272" t="s">
        <v>19</v>
      </c>
      <c r="F195" s="273" t="s">
        <v>634</v>
      </c>
      <c r="G195" s="271"/>
      <c r="H195" s="272" t="s">
        <v>19</v>
      </c>
      <c r="I195" s="274"/>
      <c r="J195" s="271"/>
      <c r="K195" s="271"/>
      <c r="L195" s="275"/>
      <c r="M195" s="276"/>
      <c r="N195" s="277"/>
      <c r="O195" s="277"/>
      <c r="P195" s="277"/>
      <c r="Q195" s="277"/>
      <c r="R195" s="277"/>
      <c r="S195" s="277"/>
      <c r="T195" s="278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79" t="s">
        <v>162</v>
      </c>
      <c r="AU195" s="279" t="s">
        <v>82</v>
      </c>
      <c r="AV195" s="16" t="s">
        <v>80</v>
      </c>
      <c r="AW195" s="16" t="s">
        <v>33</v>
      </c>
      <c r="AX195" s="16" t="s">
        <v>72</v>
      </c>
      <c r="AY195" s="279" t="s">
        <v>151</v>
      </c>
    </row>
    <row r="196" s="13" customFormat="1">
      <c r="A196" s="13"/>
      <c r="B196" s="232"/>
      <c r="C196" s="233"/>
      <c r="D196" s="227" t="s">
        <v>162</v>
      </c>
      <c r="E196" s="234" t="s">
        <v>19</v>
      </c>
      <c r="F196" s="235" t="s">
        <v>693</v>
      </c>
      <c r="G196" s="233"/>
      <c r="H196" s="236">
        <v>10</v>
      </c>
      <c r="I196" s="237"/>
      <c r="J196" s="233"/>
      <c r="K196" s="233"/>
      <c r="L196" s="238"/>
      <c r="M196" s="290"/>
      <c r="N196" s="291"/>
      <c r="O196" s="291"/>
      <c r="P196" s="291"/>
      <c r="Q196" s="291"/>
      <c r="R196" s="291"/>
      <c r="S196" s="291"/>
      <c r="T196" s="2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162</v>
      </c>
      <c r="AU196" s="242" t="s">
        <v>82</v>
      </c>
      <c r="AV196" s="13" t="s">
        <v>82</v>
      </c>
      <c r="AW196" s="13" t="s">
        <v>33</v>
      </c>
      <c r="AX196" s="13" t="s">
        <v>80</v>
      </c>
      <c r="AY196" s="242" t="s">
        <v>151</v>
      </c>
    </row>
    <row r="197" s="2" customFormat="1" ht="6.96" customHeight="1">
      <c r="A197" s="40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46"/>
      <c r="M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</row>
  </sheetData>
  <sheetProtection sheet="1" autoFilter="0" formatColumns="0" formatRows="0" objects="1" scenarios="1" spinCount="100000" saltValue="hNUVb8bfd5JerC2R0pwzVSpsxYnCI/1FBz63E+JUF8AnadBdYZcXQozZ3GRcws6Fb/C33X66+7VhPCKtq1ZvPQ==" hashValue="KwSF8t94XPkJnwz5IHxi5uGd9CtplRIszOJQfwn0I5NYOEajq3Oj2A7L+AyHuwQxH0Iz5GbFqaUkDj8jqDPTCw==" algorithmName="SHA-512" password="CC35"/>
  <autoFilter ref="C92:K1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694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694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440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ROUND((SUM(BE93:BE147)),  2)</f>
        <v>0</v>
      </c>
      <c r="G35" s="40"/>
      <c r="H35" s="40"/>
      <c r="I35" s="159">
        <v>0.20999999999999999</v>
      </c>
      <c r="J35" s="158">
        <f>ROUND(((SUM(BE93:BE147))*I35),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ROUND((SUM(BF93:BF147)),  2)</f>
        <v>0</v>
      </c>
      <c r="G36" s="40"/>
      <c r="H36" s="40"/>
      <c r="I36" s="159">
        <v>0.14999999999999999</v>
      </c>
      <c r="J36" s="158">
        <f>ROUND(((SUM(BF93:BF147))*I36),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ROUND((SUM(BG93:BG147)),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ROUND((SUM(BH93:BH147)),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ROUND((SUM(BI93:BI147)),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694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463 - Úprava zařízení světelné signalizace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132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6"/>
      <c r="C66" s="177"/>
      <c r="D66" s="178" t="s">
        <v>441</v>
      </c>
      <c r="E66" s="179"/>
      <c r="F66" s="179"/>
      <c r="G66" s="179"/>
      <c r="H66" s="179"/>
      <c r="I66" s="179"/>
      <c r="J66" s="180">
        <f>J108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2"/>
      <c r="C67" s="127"/>
      <c r="D67" s="183" t="s">
        <v>695</v>
      </c>
      <c r="E67" s="184"/>
      <c r="F67" s="184"/>
      <c r="G67" s="184"/>
      <c r="H67" s="184"/>
      <c r="I67" s="184"/>
      <c r="J67" s="185">
        <f>J109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442</v>
      </c>
      <c r="E68" s="184"/>
      <c r="F68" s="184"/>
      <c r="G68" s="184"/>
      <c r="H68" s="184"/>
      <c r="I68" s="184"/>
      <c r="J68" s="185">
        <f>J115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443</v>
      </c>
      <c r="E69" s="184"/>
      <c r="F69" s="184"/>
      <c r="G69" s="184"/>
      <c r="H69" s="184"/>
      <c r="I69" s="184"/>
      <c r="J69" s="185">
        <f>J133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6"/>
      <c r="C70" s="177"/>
      <c r="D70" s="178" t="s">
        <v>134</v>
      </c>
      <c r="E70" s="179"/>
      <c r="F70" s="179"/>
      <c r="G70" s="179"/>
      <c r="H70" s="179"/>
      <c r="I70" s="179"/>
      <c r="J70" s="180">
        <f>J140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2"/>
      <c r="C71" s="127"/>
      <c r="D71" s="183" t="s">
        <v>135</v>
      </c>
      <c r="E71" s="184"/>
      <c r="F71" s="184"/>
      <c r="G71" s="184"/>
      <c r="H71" s="184"/>
      <c r="I71" s="184"/>
      <c r="J71" s="185">
        <f>J141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136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1" t="str">
        <f>E7</f>
        <v>Most, náměstí Řeporyje D 012, č.akce 1061, Praha 13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1" t="s">
        <v>694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438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463 - Úprava zařízení světelné signalizace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>Praha 13 - Řeporyje</v>
      </c>
      <c r="G87" s="42"/>
      <c r="H87" s="42"/>
      <c r="I87" s="34" t="s">
        <v>23</v>
      </c>
      <c r="J87" s="74" t="str">
        <f>IF(J14="","",J14)</f>
        <v>18. 2. 2021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TSK hl.m. Prahy</v>
      </c>
      <c r="G89" s="42"/>
      <c r="H89" s="42"/>
      <c r="I89" s="34" t="s">
        <v>31</v>
      </c>
      <c r="J89" s="38" t="str">
        <f>E23</f>
        <v>Pontex, spol. s 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34" t="s">
        <v>34</v>
      </c>
      <c r="J90" s="38" t="str">
        <f>E26</f>
        <v>ing. Pokorná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7"/>
      <c r="B92" s="188"/>
      <c r="C92" s="189" t="s">
        <v>137</v>
      </c>
      <c r="D92" s="190" t="s">
        <v>57</v>
      </c>
      <c r="E92" s="190" t="s">
        <v>53</v>
      </c>
      <c r="F92" s="190" t="s">
        <v>54</v>
      </c>
      <c r="G92" s="190" t="s">
        <v>138</v>
      </c>
      <c r="H92" s="190" t="s">
        <v>139</v>
      </c>
      <c r="I92" s="190" t="s">
        <v>140</v>
      </c>
      <c r="J92" s="190" t="s">
        <v>127</v>
      </c>
      <c r="K92" s="191" t="s">
        <v>141</v>
      </c>
      <c r="L92" s="192"/>
      <c r="M92" s="94" t="s">
        <v>19</v>
      </c>
      <c r="N92" s="95" t="s">
        <v>42</v>
      </c>
      <c r="O92" s="95" t="s">
        <v>142</v>
      </c>
      <c r="P92" s="95" t="s">
        <v>143</v>
      </c>
      <c r="Q92" s="95" t="s">
        <v>144</v>
      </c>
      <c r="R92" s="95" t="s">
        <v>145</v>
      </c>
      <c r="S92" s="95" t="s">
        <v>146</v>
      </c>
      <c r="T92" s="96" t="s">
        <v>147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="2" customFormat="1" ht="22.8" customHeight="1">
      <c r="A93" s="40"/>
      <c r="B93" s="41"/>
      <c r="C93" s="101" t="s">
        <v>148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P94+P108+P140</f>
        <v>0</v>
      </c>
      <c r="Q93" s="98"/>
      <c r="R93" s="195">
        <f>R94+R108+R140</f>
        <v>0.0098700000000000003</v>
      </c>
      <c r="S93" s="98"/>
      <c r="T93" s="196">
        <f>T94+T108+T140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128</v>
      </c>
      <c r="BK93" s="197">
        <f>BK94+BK108+BK140</f>
        <v>0</v>
      </c>
    </row>
    <row r="94" s="12" customFormat="1" ht="25.92" customHeight="1">
      <c r="A94" s="12"/>
      <c r="B94" s="198"/>
      <c r="C94" s="199"/>
      <c r="D94" s="200" t="s">
        <v>71</v>
      </c>
      <c r="E94" s="201" t="s">
        <v>149</v>
      </c>
      <c r="F94" s="201" t="s">
        <v>150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0.0025300000000000001</v>
      </c>
      <c r="S94" s="206"/>
      <c r="T94" s="20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80</v>
      </c>
      <c r="AT94" s="210" t="s">
        <v>71</v>
      </c>
      <c r="AU94" s="210" t="s">
        <v>72</v>
      </c>
      <c r="AY94" s="209" t="s">
        <v>151</v>
      </c>
      <c r="BK94" s="211">
        <f>BK95</f>
        <v>0</v>
      </c>
    </row>
    <row r="95" s="12" customFormat="1" ht="22.8" customHeight="1">
      <c r="A95" s="12"/>
      <c r="B95" s="198"/>
      <c r="C95" s="199"/>
      <c r="D95" s="200" t="s">
        <v>71</v>
      </c>
      <c r="E95" s="212" t="s">
        <v>195</v>
      </c>
      <c r="F95" s="212" t="s">
        <v>196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SUM(P96:P107)</f>
        <v>0</v>
      </c>
      <c r="Q95" s="206"/>
      <c r="R95" s="207">
        <f>SUM(R96:R107)</f>
        <v>0.0025300000000000001</v>
      </c>
      <c r="S95" s="206"/>
      <c r="T95" s="208">
        <f>SUM(T96:T107)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80</v>
      </c>
      <c r="AY95" s="209" t="s">
        <v>151</v>
      </c>
      <c r="BK95" s="211">
        <f>SUM(BK96:BK107)</f>
        <v>0</v>
      </c>
    </row>
    <row r="96" s="2" customFormat="1" ht="16.5" customHeight="1">
      <c r="A96" s="40"/>
      <c r="B96" s="41"/>
      <c r="C96" s="214" t="s">
        <v>80</v>
      </c>
      <c r="D96" s="214" t="s">
        <v>153</v>
      </c>
      <c r="E96" s="215" t="s">
        <v>696</v>
      </c>
      <c r="F96" s="216" t="s">
        <v>697</v>
      </c>
      <c r="G96" s="217" t="s">
        <v>172</v>
      </c>
      <c r="H96" s="218">
        <v>23</v>
      </c>
      <c r="I96" s="219"/>
      <c r="J96" s="220">
        <f>ROUND(I96*H96,2)</f>
        <v>0</v>
      </c>
      <c r="K96" s="216" t="s">
        <v>157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158</v>
      </c>
      <c r="AT96" s="225" t="s">
        <v>153</v>
      </c>
      <c r="AU96" s="225" t="s">
        <v>82</v>
      </c>
      <c r="AY96" s="19" t="s">
        <v>151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80</v>
      </c>
      <c r="BK96" s="226">
        <f>ROUND(I96*H96,2)</f>
        <v>0</v>
      </c>
      <c r="BL96" s="19" t="s">
        <v>158</v>
      </c>
      <c r="BM96" s="225" t="s">
        <v>698</v>
      </c>
    </row>
    <row r="97" s="2" customFormat="1">
      <c r="A97" s="40"/>
      <c r="B97" s="41"/>
      <c r="C97" s="42"/>
      <c r="D97" s="227" t="s">
        <v>160</v>
      </c>
      <c r="E97" s="42"/>
      <c r="F97" s="228" t="s">
        <v>699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160</v>
      </c>
      <c r="AU97" s="19" t="s">
        <v>82</v>
      </c>
    </row>
    <row r="98" s="16" customFormat="1">
      <c r="A98" s="16"/>
      <c r="B98" s="270"/>
      <c r="C98" s="271"/>
      <c r="D98" s="227" t="s">
        <v>162</v>
      </c>
      <c r="E98" s="272" t="s">
        <v>19</v>
      </c>
      <c r="F98" s="273" t="s">
        <v>700</v>
      </c>
      <c r="G98" s="271"/>
      <c r="H98" s="272" t="s">
        <v>19</v>
      </c>
      <c r="I98" s="274"/>
      <c r="J98" s="271"/>
      <c r="K98" s="271"/>
      <c r="L98" s="275"/>
      <c r="M98" s="276"/>
      <c r="N98" s="277"/>
      <c r="O98" s="277"/>
      <c r="P98" s="277"/>
      <c r="Q98" s="277"/>
      <c r="R98" s="277"/>
      <c r="S98" s="277"/>
      <c r="T98" s="278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79" t="s">
        <v>162</v>
      </c>
      <c r="AU98" s="279" t="s">
        <v>82</v>
      </c>
      <c r="AV98" s="16" t="s">
        <v>80</v>
      </c>
      <c r="AW98" s="16" t="s">
        <v>33</v>
      </c>
      <c r="AX98" s="16" t="s">
        <v>72</v>
      </c>
      <c r="AY98" s="279" t="s">
        <v>151</v>
      </c>
    </row>
    <row r="99" s="13" customFormat="1">
      <c r="A99" s="13"/>
      <c r="B99" s="232"/>
      <c r="C99" s="233"/>
      <c r="D99" s="227" t="s">
        <v>162</v>
      </c>
      <c r="E99" s="234" t="s">
        <v>19</v>
      </c>
      <c r="F99" s="235" t="s">
        <v>701</v>
      </c>
      <c r="G99" s="233"/>
      <c r="H99" s="236">
        <v>9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162</v>
      </c>
      <c r="AU99" s="242" t="s">
        <v>82</v>
      </c>
      <c r="AV99" s="13" t="s">
        <v>82</v>
      </c>
      <c r="AW99" s="13" t="s">
        <v>33</v>
      </c>
      <c r="AX99" s="13" t="s">
        <v>72</v>
      </c>
      <c r="AY99" s="242" t="s">
        <v>151</v>
      </c>
    </row>
    <row r="100" s="13" customFormat="1">
      <c r="A100" s="13"/>
      <c r="B100" s="232"/>
      <c r="C100" s="233"/>
      <c r="D100" s="227" t="s">
        <v>162</v>
      </c>
      <c r="E100" s="234" t="s">
        <v>19</v>
      </c>
      <c r="F100" s="235" t="s">
        <v>702</v>
      </c>
      <c r="G100" s="233"/>
      <c r="H100" s="236">
        <v>14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162</v>
      </c>
      <c r="AU100" s="242" t="s">
        <v>82</v>
      </c>
      <c r="AV100" s="13" t="s">
        <v>82</v>
      </c>
      <c r="AW100" s="13" t="s">
        <v>33</v>
      </c>
      <c r="AX100" s="13" t="s">
        <v>72</v>
      </c>
      <c r="AY100" s="242" t="s">
        <v>151</v>
      </c>
    </row>
    <row r="101" s="14" customFormat="1">
      <c r="A101" s="14"/>
      <c r="B101" s="244"/>
      <c r="C101" s="245"/>
      <c r="D101" s="227" t="s">
        <v>162</v>
      </c>
      <c r="E101" s="246" t="s">
        <v>19</v>
      </c>
      <c r="F101" s="247" t="s">
        <v>703</v>
      </c>
      <c r="G101" s="245"/>
      <c r="H101" s="248">
        <v>23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162</v>
      </c>
      <c r="AU101" s="254" t="s">
        <v>82</v>
      </c>
      <c r="AV101" s="14" t="s">
        <v>158</v>
      </c>
      <c r="AW101" s="14" t="s">
        <v>33</v>
      </c>
      <c r="AX101" s="14" t="s">
        <v>80</v>
      </c>
      <c r="AY101" s="254" t="s">
        <v>151</v>
      </c>
    </row>
    <row r="102" s="2" customFormat="1" ht="16.5" customHeight="1">
      <c r="A102" s="40"/>
      <c r="B102" s="41"/>
      <c r="C102" s="214" t="s">
        <v>82</v>
      </c>
      <c r="D102" s="214" t="s">
        <v>153</v>
      </c>
      <c r="E102" s="215" t="s">
        <v>704</v>
      </c>
      <c r="F102" s="216" t="s">
        <v>705</v>
      </c>
      <c r="G102" s="217" t="s">
        <v>172</v>
      </c>
      <c r="H102" s="218">
        <v>23</v>
      </c>
      <c r="I102" s="219"/>
      <c r="J102" s="220">
        <f>ROUND(I102*H102,2)</f>
        <v>0</v>
      </c>
      <c r="K102" s="216" t="s">
        <v>157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0.00011</v>
      </c>
      <c r="R102" s="223">
        <f>Q102*H102</f>
        <v>0.0025300000000000001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158</v>
      </c>
      <c r="AT102" s="225" t="s">
        <v>153</v>
      </c>
      <c r="AU102" s="225" t="s">
        <v>82</v>
      </c>
      <c r="AY102" s="19" t="s">
        <v>151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80</v>
      </c>
      <c r="BK102" s="226">
        <f>ROUND(I102*H102,2)</f>
        <v>0</v>
      </c>
      <c r="BL102" s="19" t="s">
        <v>158</v>
      </c>
      <c r="BM102" s="225" t="s">
        <v>706</v>
      </c>
    </row>
    <row r="103" s="2" customFormat="1">
      <c r="A103" s="40"/>
      <c r="B103" s="41"/>
      <c r="C103" s="42"/>
      <c r="D103" s="227" t="s">
        <v>160</v>
      </c>
      <c r="E103" s="42"/>
      <c r="F103" s="228" t="s">
        <v>707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160</v>
      </c>
      <c r="AU103" s="19" t="s">
        <v>82</v>
      </c>
    </row>
    <row r="104" s="16" customFormat="1">
      <c r="A104" s="16"/>
      <c r="B104" s="270"/>
      <c r="C104" s="271"/>
      <c r="D104" s="227" t="s">
        <v>162</v>
      </c>
      <c r="E104" s="272" t="s">
        <v>19</v>
      </c>
      <c r="F104" s="273" t="s">
        <v>708</v>
      </c>
      <c r="G104" s="271"/>
      <c r="H104" s="272" t="s">
        <v>19</v>
      </c>
      <c r="I104" s="274"/>
      <c r="J104" s="271"/>
      <c r="K104" s="271"/>
      <c r="L104" s="275"/>
      <c r="M104" s="276"/>
      <c r="N104" s="277"/>
      <c r="O104" s="277"/>
      <c r="P104" s="277"/>
      <c r="Q104" s="277"/>
      <c r="R104" s="277"/>
      <c r="S104" s="277"/>
      <c r="T104" s="278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9" t="s">
        <v>162</v>
      </c>
      <c r="AU104" s="279" t="s">
        <v>82</v>
      </c>
      <c r="AV104" s="16" t="s">
        <v>80</v>
      </c>
      <c r="AW104" s="16" t="s">
        <v>33</v>
      </c>
      <c r="AX104" s="16" t="s">
        <v>72</v>
      </c>
      <c r="AY104" s="279" t="s">
        <v>151</v>
      </c>
    </row>
    <row r="105" s="13" customFormat="1">
      <c r="A105" s="13"/>
      <c r="B105" s="232"/>
      <c r="C105" s="233"/>
      <c r="D105" s="227" t="s">
        <v>162</v>
      </c>
      <c r="E105" s="234" t="s">
        <v>19</v>
      </c>
      <c r="F105" s="235" t="s">
        <v>701</v>
      </c>
      <c r="G105" s="233"/>
      <c r="H105" s="236">
        <v>9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162</v>
      </c>
      <c r="AU105" s="242" t="s">
        <v>82</v>
      </c>
      <c r="AV105" s="13" t="s">
        <v>82</v>
      </c>
      <c r="AW105" s="13" t="s">
        <v>33</v>
      </c>
      <c r="AX105" s="13" t="s">
        <v>72</v>
      </c>
      <c r="AY105" s="242" t="s">
        <v>151</v>
      </c>
    </row>
    <row r="106" s="13" customFormat="1">
      <c r="A106" s="13"/>
      <c r="B106" s="232"/>
      <c r="C106" s="233"/>
      <c r="D106" s="227" t="s">
        <v>162</v>
      </c>
      <c r="E106" s="234" t="s">
        <v>19</v>
      </c>
      <c r="F106" s="235" t="s">
        <v>702</v>
      </c>
      <c r="G106" s="233"/>
      <c r="H106" s="236">
        <v>14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162</v>
      </c>
      <c r="AU106" s="242" t="s">
        <v>82</v>
      </c>
      <c r="AV106" s="13" t="s">
        <v>82</v>
      </c>
      <c r="AW106" s="13" t="s">
        <v>33</v>
      </c>
      <c r="AX106" s="13" t="s">
        <v>72</v>
      </c>
      <c r="AY106" s="242" t="s">
        <v>151</v>
      </c>
    </row>
    <row r="107" s="14" customFormat="1">
      <c r="A107" s="14"/>
      <c r="B107" s="244"/>
      <c r="C107" s="245"/>
      <c r="D107" s="227" t="s">
        <v>162</v>
      </c>
      <c r="E107" s="246" t="s">
        <v>19</v>
      </c>
      <c r="F107" s="247" t="s">
        <v>703</v>
      </c>
      <c r="G107" s="245"/>
      <c r="H107" s="248">
        <v>23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162</v>
      </c>
      <c r="AU107" s="254" t="s">
        <v>82</v>
      </c>
      <c r="AV107" s="14" t="s">
        <v>158</v>
      </c>
      <c r="AW107" s="14" t="s">
        <v>33</v>
      </c>
      <c r="AX107" s="14" t="s">
        <v>80</v>
      </c>
      <c r="AY107" s="254" t="s">
        <v>151</v>
      </c>
    </row>
    <row r="108" s="12" customFormat="1" ht="25.92" customHeight="1">
      <c r="A108" s="12"/>
      <c r="B108" s="198"/>
      <c r="C108" s="199"/>
      <c r="D108" s="200" t="s">
        <v>71</v>
      </c>
      <c r="E108" s="201" t="s">
        <v>455</v>
      </c>
      <c r="F108" s="201" t="s">
        <v>459</v>
      </c>
      <c r="G108" s="199"/>
      <c r="H108" s="199"/>
      <c r="I108" s="202"/>
      <c r="J108" s="203">
        <f>BK108</f>
        <v>0</v>
      </c>
      <c r="K108" s="199"/>
      <c r="L108" s="204"/>
      <c r="M108" s="205"/>
      <c r="N108" s="206"/>
      <c r="O108" s="206"/>
      <c r="P108" s="207">
        <f>P109+P115+P133</f>
        <v>0</v>
      </c>
      <c r="Q108" s="206"/>
      <c r="R108" s="207">
        <f>R109+R115+R133</f>
        <v>0.0073400000000000002</v>
      </c>
      <c r="S108" s="206"/>
      <c r="T108" s="208">
        <f>T109+T115+T133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169</v>
      </c>
      <c r="AT108" s="210" t="s">
        <v>71</v>
      </c>
      <c r="AU108" s="210" t="s">
        <v>72</v>
      </c>
      <c r="AY108" s="209" t="s">
        <v>151</v>
      </c>
      <c r="BK108" s="211">
        <f>BK109+BK115+BK133</f>
        <v>0</v>
      </c>
    </row>
    <row r="109" s="12" customFormat="1" ht="22.8" customHeight="1">
      <c r="A109" s="12"/>
      <c r="B109" s="198"/>
      <c r="C109" s="199"/>
      <c r="D109" s="200" t="s">
        <v>71</v>
      </c>
      <c r="E109" s="212" t="s">
        <v>709</v>
      </c>
      <c r="F109" s="212" t="s">
        <v>710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SUM(P110:P114)</f>
        <v>0</v>
      </c>
      <c r="Q109" s="206"/>
      <c r="R109" s="207">
        <f>SUM(R110:R114)</f>
        <v>0</v>
      </c>
      <c r="S109" s="206"/>
      <c r="T109" s="208">
        <f>SUM(T110:T114)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169</v>
      </c>
      <c r="AT109" s="210" t="s">
        <v>71</v>
      </c>
      <c r="AU109" s="210" t="s">
        <v>80</v>
      </c>
      <c r="AY109" s="209" t="s">
        <v>151</v>
      </c>
      <c r="BK109" s="211">
        <f>SUM(BK110:BK114)</f>
        <v>0</v>
      </c>
    </row>
    <row r="110" s="2" customFormat="1">
      <c r="A110" s="40"/>
      <c r="B110" s="41"/>
      <c r="C110" s="214" t="s">
        <v>169</v>
      </c>
      <c r="D110" s="214" t="s">
        <v>153</v>
      </c>
      <c r="E110" s="215" t="s">
        <v>711</v>
      </c>
      <c r="F110" s="216" t="s">
        <v>712</v>
      </c>
      <c r="G110" s="217" t="s">
        <v>172</v>
      </c>
      <c r="H110" s="218">
        <v>23</v>
      </c>
      <c r="I110" s="219"/>
      <c r="J110" s="220">
        <f>ROUND(I110*H110,2)</f>
        <v>0</v>
      </c>
      <c r="K110" s="216" t="s">
        <v>157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471</v>
      </c>
      <c r="AT110" s="225" t="s">
        <v>153</v>
      </c>
      <c r="AU110" s="225" t="s">
        <v>82</v>
      </c>
      <c r="AY110" s="19" t="s">
        <v>151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80</v>
      </c>
      <c r="BK110" s="226">
        <f>ROUND(I110*H110,2)</f>
        <v>0</v>
      </c>
      <c r="BL110" s="19" t="s">
        <v>471</v>
      </c>
      <c r="BM110" s="225" t="s">
        <v>713</v>
      </c>
    </row>
    <row r="111" s="2" customFormat="1">
      <c r="A111" s="40"/>
      <c r="B111" s="41"/>
      <c r="C111" s="42"/>
      <c r="D111" s="227" t="s">
        <v>160</v>
      </c>
      <c r="E111" s="42"/>
      <c r="F111" s="228" t="s">
        <v>714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82</v>
      </c>
    </row>
    <row r="112" s="13" customFormat="1">
      <c r="A112" s="13"/>
      <c r="B112" s="232"/>
      <c r="C112" s="233"/>
      <c r="D112" s="227" t="s">
        <v>162</v>
      </c>
      <c r="E112" s="234" t="s">
        <v>19</v>
      </c>
      <c r="F112" s="235" t="s">
        <v>701</v>
      </c>
      <c r="G112" s="233"/>
      <c r="H112" s="236">
        <v>9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162</v>
      </c>
      <c r="AU112" s="242" t="s">
        <v>82</v>
      </c>
      <c r="AV112" s="13" t="s">
        <v>82</v>
      </c>
      <c r="AW112" s="13" t="s">
        <v>33</v>
      </c>
      <c r="AX112" s="13" t="s">
        <v>72</v>
      </c>
      <c r="AY112" s="242" t="s">
        <v>151</v>
      </c>
    </row>
    <row r="113" s="13" customFormat="1">
      <c r="A113" s="13"/>
      <c r="B113" s="232"/>
      <c r="C113" s="233"/>
      <c r="D113" s="227" t="s">
        <v>162</v>
      </c>
      <c r="E113" s="234" t="s">
        <v>19</v>
      </c>
      <c r="F113" s="235" t="s">
        <v>702</v>
      </c>
      <c r="G113" s="233"/>
      <c r="H113" s="236">
        <v>14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162</v>
      </c>
      <c r="AU113" s="242" t="s">
        <v>82</v>
      </c>
      <c r="AV113" s="13" t="s">
        <v>82</v>
      </c>
      <c r="AW113" s="13" t="s">
        <v>33</v>
      </c>
      <c r="AX113" s="13" t="s">
        <v>72</v>
      </c>
      <c r="AY113" s="242" t="s">
        <v>151</v>
      </c>
    </row>
    <row r="114" s="14" customFormat="1">
      <c r="A114" s="14"/>
      <c r="B114" s="244"/>
      <c r="C114" s="245"/>
      <c r="D114" s="227" t="s">
        <v>162</v>
      </c>
      <c r="E114" s="246" t="s">
        <v>19</v>
      </c>
      <c r="F114" s="247" t="s">
        <v>703</v>
      </c>
      <c r="G114" s="245"/>
      <c r="H114" s="248">
        <v>23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162</v>
      </c>
      <c r="AU114" s="254" t="s">
        <v>82</v>
      </c>
      <c r="AV114" s="14" t="s">
        <v>158</v>
      </c>
      <c r="AW114" s="14" t="s">
        <v>33</v>
      </c>
      <c r="AX114" s="14" t="s">
        <v>80</v>
      </c>
      <c r="AY114" s="254" t="s">
        <v>151</v>
      </c>
    </row>
    <row r="115" s="12" customFormat="1" ht="22.8" customHeight="1">
      <c r="A115" s="12"/>
      <c r="B115" s="198"/>
      <c r="C115" s="199"/>
      <c r="D115" s="200" t="s">
        <v>71</v>
      </c>
      <c r="E115" s="212" t="s">
        <v>460</v>
      </c>
      <c r="F115" s="212" t="s">
        <v>461</v>
      </c>
      <c r="G115" s="199"/>
      <c r="H115" s="199"/>
      <c r="I115" s="202"/>
      <c r="J115" s="213">
        <f>BK115</f>
        <v>0</v>
      </c>
      <c r="K115" s="199"/>
      <c r="L115" s="204"/>
      <c r="M115" s="205"/>
      <c r="N115" s="206"/>
      <c r="O115" s="206"/>
      <c r="P115" s="207">
        <f>SUM(P116:P132)</f>
        <v>0</v>
      </c>
      <c r="Q115" s="206"/>
      <c r="R115" s="207">
        <f>SUM(R116:R132)</f>
        <v>0.0073400000000000002</v>
      </c>
      <c r="S115" s="206"/>
      <c r="T115" s="208">
        <f>SUM(T116:T132)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169</v>
      </c>
      <c r="AT115" s="210" t="s">
        <v>71</v>
      </c>
      <c r="AU115" s="210" t="s">
        <v>80</v>
      </c>
      <c r="AY115" s="209" t="s">
        <v>151</v>
      </c>
      <c r="BK115" s="211">
        <f>SUM(BK116:BK132)</f>
        <v>0</v>
      </c>
    </row>
    <row r="116" s="2" customFormat="1" ht="16.5" customHeight="1">
      <c r="A116" s="40"/>
      <c r="B116" s="41"/>
      <c r="C116" s="214" t="s">
        <v>181</v>
      </c>
      <c r="D116" s="214" t="s">
        <v>153</v>
      </c>
      <c r="E116" s="215" t="s">
        <v>715</v>
      </c>
      <c r="F116" s="216" t="s">
        <v>716</v>
      </c>
      <c r="G116" s="217" t="s">
        <v>225</v>
      </c>
      <c r="H116" s="218">
        <v>2</v>
      </c>
      <c r="I116" s="219"/>
      <c r="J116" s="220">
        <f>ROUND(I116*H116,2)</f>
        <v>0</v>
      </c>
      <c r="K116" s="216" t="s">
        <v>157</v>
      </c>
      <c r="L116" s="46"/>
      <c r="M116" s="221" t="s">
        <v>19</v>
      </c>
      <c r="N116" s="222" t="s">
        <v>43</v>
      </c>
      <c r="O116" s="86"/>
      <c r="P116" s="223">
        <f>O116*H116</f>
        <v>0</v>
      </c>
      <c r="Q116" s="223">
        <v>0.00063000000000000003</v>
      </c>
      <c r="R116" s="223">
        <f>Q116*H116</f>
        <v>0.0012600000000000001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471</v>
      </c>
      <c r="AT116" s="225" t="s">
        <v>153</v>
      </c>
      <c r="AU116" s="225" t="s">
        <v>82</v>
      </c>
      <c r="AY116" s="19" t="s">
        <v>151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80</v>
      </c>
      <c r="BK116" s="226">
        <f>ROUND(I116*H116,2)</f>
        <v>0</v>
      </c>
      <c r="BL116" s="19" t="s">
        <v>471</v>
      </c>
      <c r="BM116" s="225" t="s">
        <v>717</v>
      </c>
    </row>
    <row r="117" s="2" customFormat="1">
      <c r="A117" s="40"/>
      <c r="B117" s="41"/>
      <c r="C117" s="42"/>
      <c r="D117" s="227" t="s">
        <v>160</v>
      </c>
      <c r="E117" s="42"/>
      <c r="F117" s="228" t="s">
        <v>718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160</v>
      </c>
      <c r="AU117" s="19" t="s">
        <v>82</v>
      </c>
    </row>
    <row r="118" s="13" customFormat="1">
      <c r="A118" s="13"/>
      <c r="B118" s="232"/>
      <c r="C118" s="233"/>
      <c r="D118" s="227" t="s">
        <v>162</v>
      </c>
      <c r="E118" s="234" t="s">
        <v>19</v>
      </c>
      <c r="F118" s="235" t="s">
        <v>651</v>
      </c>
      <c r="G118" s="233"/>
      <c r="H118" s="236">
        <v>2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162</v>
      </c>
      <c r="AU118" s="242" t="s">
        <v>82</v>
      </c>
      <c r="AV118" s="13" t="s">
        <v>82</v>
      </c>
      <c r="AW118" s="13" t="s">
        <v>33</v>
      </c>
      <c r="AX118" s="13" t="s">
        <v>72</v>
      </c>
      <c r="AY118" s="242" t="s">
        <v>151</v>
      </c>
    </row>
    <row r="119" s="14" customFormat="1">
      <c r="A119" s="14"/>
      <c r="B119" s="244"/>
      <c r="C119" s="245"/>
      <c r="D119" s="227" t="s">
        <v>162</v>
      </c>
      <c r="E119" s="246" t="s">
        <v>19</v>
      </c>
      <c r="F119" s="247" t="s">
        <v>204</v>
      </c>
      <c r="G119" s="245"/>
      <c r="H119" s="248">
        <v>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162</v>
      </c>
      <c r="AU119" s="254" t="s">
        <v>82</v>
      </c>
      <c r="AV119" s="14" t="s">
        <v>158</v>
      </c>
      <c r="AW119" s="14" t="s">
        <v>33</v>
      </c>
      <c r="AX119" s="14" t="s">
        <v>80</v>
      </c>
      <c r="AY119" s="254" t="s">
        <v>151</v>
      </c>
    </row>
    <row r="120" s="2" customFormat="1" ht="16.5" customHeight="1">
      <c r="A120" s="40"/>
      <c r="B120" s="41"/>
      <c r="C120" s="214" t="s">
        <v>189</v>
      </c>
      <c r="D120" s="214" t="s">
        <v>153</v>
      </c>
      <c r="E120" s="215" t="s">
        <v>719</v>
      </c>
      <c r="F120" s="216" t="s">
        <v>720</v>
      </c>
      <c r="G120" s="217" t="s">
        <v>225</v>
      </c>
      <c r="H120" s="218">
        <v>2</v>
      </c>
      <c r="I120" s="219"/>
      <c r="J120" s="220">
        <f>ROUND(I120*H120,2)</f>
        <v>0</v>
      </c>
      <c r="K120" s="216" t="s">
        <v>157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0.00132</v>
      </c>
      <c r="R120" s="223">
        <f>Q120*H120</f>
        <v>0.00264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471</v>
      </c>
      <c r="AT120" s="225" t="s">
        <v>153</v>
      </c>
      <c r="AU120" s="225" t="s">
        <v>82</v>
      </c>
      <c r="AY120" s="19" t="s">
        <v>151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80</v>
      </c>
      <c r="BK120" s="226">
        <f>ROUND(I120*H120,2)</f>
        <v>0</v>
      </c>
      <c r="BL120" s="19" t="s">
        <v>471</v>
      </c>
      <c r="BM120" s="225" t="s">
        <v>721</v>
      </c>
    </row>
    <row r="121" s="2" customFormat="1">
      <c r="A121" s="40"/>
      <c r="B121" s="41"/>
      <c r="C121" s="42"/>
      <c r="D121" s="227" t="s">
        <v>160</v>
      </c>
      <c r="E121" s="42"/>
      <c r="F121" s="228" t="s">
        <v>722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160</v>
      </c>
      <c r="AU121" s="19" t="s">
        <v>82</v>
      </c>
    </row>
    <row r="122" s="2" customFormat="1" ht="16.5" customHeight="1">
      <c r="A122" s="40"/>
      <c r="B122" s="41"/>
      <c r="C122" s="280" t="s">
        <v>197</v>
      </c>
      <c r="D122" s="280" t="s">
        <v>455</v>
      </c>
      <c r="E122" s="281" t="s">
        <v>723</v>
      </c>
      <c r="F122" s="282" t="s">
        <v>724</v>
      </c>
      <c r="G122" s="283" t="s">
        <v>172</v>
      </c>
      <c r="H122" s="284">
        <v>23</v>
      </c>
      <c r="I122" s="285"/>
      <c r="J122" s="286">
        <f>ROUND(I122*H122,2)</f>
        <v>0</v>
      </c>
      <c r="K122" s="282" t="s">
        <v>19</v>
      </c>
      <c r="L122" s="287"/>
      <c r="M122" s="288" t="s">
        <v>19</v>
      </c>
      <c r="N122" s="289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597</v>
      </c>
      <c r="AT122" s="225" t="s">
        <v>455</v>
      </c>
      <c r="AU122" s="225" t="s">
        <v>82</v>
      </c>
      <c r="AY122" s="19" t="s">
        <v>151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80</v>
      </c>
      <c r="BK122" s="226">
        <f>ROUND(I122*H122,2)</f>
        <v>0</v>
      </c>
      <c r="BL122" s="19" t="s">
        <v>597</v>
      </c>
      <c r="BM122" s="225" t="s">
        <v>725</v>
      </c>
    </row>
    <row r="123" s="2" customFormat="1">
      <c r="A123" s="40"/>
      <c r="B123" s="41"/>
      <c r="C123" s="42"/>
      <c r="D123" s="227" t="s">
        <v>160</v>
      </c>
      <c r="E123" s="42"/>
      <c r="F123" s="228" t="s">
        <v>724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160</v>
      </c>
      <c r="AU123" s="19" t="s">
        <v>82</v>
      </c>
    </row>
    <row r="124" s="13" customFormat="1">
      <c r="A124" s="13"/>
      <c r="B124" s="232"/>
      <c r="C124" s="233"/>
      <c r="D124" s="227" t="s">
        <v>162</v>
      </c>
      <c r="E124" s="234" t="s">
        <v>19</v>
      </c>
      <c r="F124" s="235" t="s">
        <v>701</v>
      </c>
      <c r="G124" s="233"/>
      <c r="H124" s="236">
        <v>9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162</v>
      </c>
      <c r="AU124" s="242" t="s">
        <v>82</v>
      </c>
      <c r="AV124" s="13" t="s">
        <v>82</v>
      </c>
      <c r="AW124" s="13" t="s">
        <v>33</v>
      </c>
      <c r="AX124" s="13" t="s">
        <v>72</v>
      </c>
      <c r="AY124" s="242" t="s">
        <v>151</v>
      </c>
    </row>
    <row r="125" s="13" customFormat="1">
      <c r="A125" s="13"/>
      <c r="B125" s="232"/>
      <c r="C125" s="233"/>
      <c r="D125" s="227" t="s">
        <v>162</v>
      </c>
      <c r="E125" s="234" t="s">
        <v>19</v>
      </c>
      <c r="F125" s="235" t="s">
        <v>702</v>
      </c>
      <c r="G125" s="233"/>
      <c r="H125" s="236">
        <v>14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162</v>
      </c>
      <c r="AU125" s="242" t="s">
        <v>82</v>
      </c>
      <c r="AV125" s="13" t="s">
        <v>82</v>
      </c>
      <c r="AW125" s="13" t="s">
        <v>33</v>
      </c>
      <c r="AX125" s="13" t="s">
        <v>72</v>
      </c>
      <c r="AY125" s="242" t="s">
        <v>151</v>
      </c>
    </row>
    <row r="126" s="14" customFormat="1">
      <c r="A126" s="14"/>
      <c r="B126" s="244"/>
      <c r="C126" s="245"/>
      <c r="D126" s="227" t="s">
        <v>162</v>
      </c>
      <c r="E126" s="246" t="s">
        <v>19</v>
      </c>
      <c r="F126" s="247" t="s">
        <v>703</v>
      </c>
      <c r="G126" s="245"/>
      <c r="H126" s="248">
        <v>23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162</v>
      </c>
      <c r="AU126" s="254" t="s">
        <v>82</v>
      </c>
      <c r="AV126" s="14" t="s">
        <v>158</v>
      </c>
      <c r="AW126" s="14" t="s">
        <v>33</v>
      </c>
      <c r="AX126" s="14" t="s">
        <v>80</v>
      </c>
      <c r="AY126" s="254" t="s">
        <v>151</v>
      </c>
    </row>
    <row r="127" s="2" customFormat="1" ht="16.5" customHeight="1">
      <c r="A127" s="40"/>
      <c r="B127" s="41"/>
      <c r="C127" s="280" t="s">
        <v>205</v>
      </c>
      <c r="D127" s="280" t="s">
        <v>455</v>
      </c>
      <c r="E127" s="281" t="s">
        <v>726</v>
      </c>
      <c r="F127" s="282" t="s">
        <v>727</v>
      </c>
      <c r="G127" s="283" t="s">
        <v>225</v>
      </c>
      <c r="H127" s="284">
        <v>2</v>
      </c>
      <c r="I127" s="285"/>
      <c r="J127" s="286">
        <f>ROUND(I127*H127,2)</f>
        <v>0</v>
      </c>
      <c r="K127" s="282" t="s">
        <v>19</v>
      </c>
      <c r="L127" s="287"/>
      <c r="M127" s="288" t="s">
        <v>19</v>
      </c>
      <c r="N127" s="289" t="s">
        <v>43</v>
      </c>
      <c r="O127" s="86"/>
      <c r="P127" s="223">
        <f>O127*H127</f>
        <v>0</v>
      </c>
      <c r="Q127" s="223">
        <v>0.00040000000000000002</v>
      </c>
      <c r="R127" s="223">
        <f>Q127*H127</f>
        <v>0.00080000000000000004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597</v>
      </c>
      <c r="AT127" s="225" t="s">
        <v>455</v>
      </c>
      <c r="AU127" s="225" t="s">
        <v>82</v>
      </c>
      <c r="AY127" s="19" t="s">
        <v>151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80</v>
      </c>
      <c r="BK127" s="226">
        <f>ROUND(I127*H127,2)</f>
        <v>0</v>
      </c>
      <c r="BL127" s="19" t="s">
        <v>597</v>
      </c>
      <c r="BM127" s="225" t="s">
        <v>728</v>
      </c>
    </row>
    <row r="128" s="2" customFormat="1">
      <c r="A128" s="40"/>
      <c r="B128" s="41"/>
      <c r="C128" s="42"/>
      <c r="D128" s="227" t="s">
        <v>160</v>
      </c>
      <c r="E128" s="42"/>
      <c r="F128" s="228" t="s">
        <v>727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160</v>
      </c>
      <c r="AU128" s="19" t="s">
        <v>82</v>
      </c>
    </row>
    <row r="129" s="2" customFormat="1" ht="16.5" customHeight="1">
      <c r="A129" s="40"/>
      <c r="B129" s="41"/>
      <c r="C129" s="214" t="s">
        <v>195</v>
      </c>
      <c r="D129" s="214" t="s">
        <v>153</v>
      </c>
      <c r="E129" s="215" t="s">
        <v>729</v>
      </c>
      <c r="F129" s="216" t="s">
        <v>730</v>
      </c>
      <c r="G129" s="217" t="s">
        <v>225</v>
      </c>
      <c r="H129" s="218">
        <v>2</v>
      </c>
      <c r="I129" s="219"/>
      <c r="J129" s="220">
        <f>ROUND(I129*H129,2)</f>
        <v>0</v>
      </c>
      <c r="K129" s="216" t="s">
        <v>157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0.00132</v>
      </c>
      <c r="R129" s="223">
        <f>Q129*H129</f>
        <v>0.00264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471</v>
      </c>
      <c r="AT129" s="225" t="s">
        <v>153</v>
      </c>
      <c r="AU129" s="225" t="s">
        <v>82</v>
      </c>
      <c r="AY129" s="19" t="s">
        <v>151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80</v>
      </c>
      <c r="BK129" s="226">
        <f>ROUND(I129*H129,2)</f>
        <v>0</v>
      </c>
      <c r="BL129" s="19" t="s">
        <v>471</v>
      </c>
      <c r="BM129" s="225" t="s">
        <v>731</v>
      </c>
    </row>
    <row r="130" s="2" customFormat="1">
      <c r="A130" s="40"/>
      <c r="B130" s="41"/>
      <c r="C130" s="42"/>
      <c r="D130" s="227" t="s">
        <v>160</v>
      </c>
      <c r="E130" s="42"/>
      <c r="F130" s="228" t="s">
        <v>732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160</v>
      </c>
      <c r="AU130" s="19" t="s">
        <v>82</v>
      </c>
    </row>
    <row r="131" s="16" customFormat="1">
      <c r="A131" s="16"/>
      <c r="B131" s="270"/>
      <c r="C131" s="271"/>
      <c r="D131" s="227" t="s">
        <v>162</v>
      </c>
      <c r="E131" s="272" t="s">
        <v>19</v>
      </c>
      <c r="F131" s="273" t="s">
        <v>733</v>
      </c>
      <c r="G131" s="271"/>
      <c r="H131" s="272" t="s">
        <v>19</v>
      </c>
      <c r="I131" s="274"/>
      <c r="J131" s="271"/>
      <c r="K131" s="271"/>
      <c r="L131" s="275"/>
      <c r="M131" s="276"/>
      <c r="N131" s="277"/>
      <c r="O131" s="277"/>
      <c r="P131" s="277"/>
      <c r="Q131" s="277"/>
      <c r="R131" s="277"/>
      <c r="S131" s="277"/>
      <c r="T131" s="278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9" t="s">
        <v>162</v>
      </c>
      <c r="AU131" s="279" t="s">
        <v>82</v>
      </c>
      <c r="AV131" s="16" t="s">
        <v>80</v>
      </c>
      <c r="AW131" s="16" t="s">
        <v>33</v>
      </c>
      <c r="AX131" s="16" t="s">
        <v>72</v>
      </c>
      <c r="AY131" s="279" t="s">
        <v>151</v>
      </c>
    </row>
    <row r="132" s="13" customFormat="1">
      <c r="A132" s="13"/>
      <c r="B132" s="232"/>
      <c r="C132" s="233"/>
      <c r="D132" s="227" t="s">
        <v>162</v>
      </c>
      <c r="E132" s="234" t="s">
        <v>19</v>
      </c>
      <c r="F132" s="235" t="s">
        <v>651</v>
      </c>
      <c r="G132" s="233"/>
      <c r="H132" s="236">
        <v>2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162</v>
      </c>
      <c r="AU132" s="242" t="s">
        <v>82</v>
      </c>
      <c r="AV132" s="13" t="s">
        <v>82</v>
      </c>
      <c r="AW132" s="13" t="s">
        <v>33</v>
      </c>
      <c r="AX132" s="13" t="s">
        <v>80</v>
      </c>
      <c r="AY132" s="242" t="s">
        <v>151</v>
      </c>
    </row>
    <row r="133" s="12" customFormat="1" ht="22.8" customHeight="1">
      <c r="A133" s="12"/>
      <c r="B133" s="198"/>
      <c r="C133" s="199"/>
      <c r="D133" s="200" t="s">
        <v>71</v>
      </c>
      <c r="E133" s="212" t="s">
        <v>558</v>
      </c>
      <c r="F133" s="212" t="s">
        <v>559</v>
      </c>
      <c r="G133" s="199"/>
      <c r="H133" s="199"/>
      <c r="I133" s="202"/>
      <c r="J133" s="213">
        <f>BK133</f>
        <v>0</v>
      </c>
      <c r="K133" s="199"/>
      <c r="L133" s="204"/>
      <c r="M133" s="205"/>
      <c r="N133" s="206"/>
      <c r="O133" s="206"/>
      <c r="P133" s="207">
        <f>SUM(P134:P139)</f>
        <v>0</v>
      </c>
      <c r="Q133" s="206"/>
      <c r="R133" s="207">
        <f>SUM(R134:R139)</f>
        <v>0</v>
      </c>
      <c r="S133" s="206"/>
      <c r="T133" s="208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9" t="s">
        <v>169</v>
      </c>
      <c r="AT133" s="210" t="s">
        <v>71</v>
      </c>
      <c r="AU133" s="210" t="s">
        <v>80</v>
      </c>
      <c r="AY133" s="209" t="s">
        <v>151</v>
      </c>
      <c r="BK133" s="211">
        <f>SUM(BK134:BK139)</f>
        <v>0</v>
      </c>
    </row>
    <row r="134" s="2" customFormat="1" ht="16.5" customHeight="1">
      <c r="A134" s="40"/>
      <c r="B134" s="41"/>
      <c r="C134" s="280" t="s">
        <v>217</v>
      </c>
      <c r="D134" s="280" t="s">
        <v>455</v>
      </c>
      <c r="E134" s="281" t="s">
        <v>734</v>
      </c>
      <c r="F134" s="282" t="s">
        <v>735</v>
      </c>
      <c r="G134" s="283" t="s">
        <v>172</v>
      </c>
      <c r="H134" s="284">
        <v>23</v>
      </c>
      <c r="I134" s="285"/>
      <c r="J134" s="286">
        <f>ROUND(I134*H134,2)</f>
        <v>0</v>
      </c>
      <c r="K134" s="282" t="s">
        <v>19</v>
      </c>
      <c r="L134" s="287"/>
      <c r="M134" s="288" t="s">
        <v>19</v>
      </c>
      <c r="N134" s="289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517</v>
      </c>
      <c r="AT134" s="225" t="s">
        <v>455</v>
      </c>
      <c r="AU134" s="225" t="s">
        <v>82</v>
      </c>
      <c r="AY134" s="19" t="s">
        <v>151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80</v>
      </c>
      <c r="BK134" s="226">
        <f>ROUND(I134*H134,2)</f>
        <v>0</v>
      </c>
      <c r="BL134" s="19" t="s">
        <v>471</v>
      </c>
      <c r="BM134" s="225" t="s">
        <v>736</v>
      </c>
    </row>
    <row r="135" s="2" customFormat="1">
      <c r="A135" s="40"/>
      <c r="B135" s="41"/>
      <c r="C135" s="42"/>
      <c r="D135" s="227" t="s">
        <v>160</v>
      </c>
      <c r="E135" s="42"/>
      <c r="F135" s="228" t="s">
        <v>735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160</v>
      </c>
      <c r="AU135" s="19" t="s">
        <v>82</v>
      </c>
    </row>
    <row r="136" s="16" customFormat="1">
      <c r="A136" s="16"/>
      <c r="B136" s="270"/>
      <c r="C136" s="271"/>
      <c r="D136" s="227" t="s">
        <v>162</v>
      </c>
      <c r="E136" s="272" t="s">
        <v>19</v>
      </c>
      <c r="F136" s="273" t="s">
        <v>737</v>
      </c>
      <c r="G136" s="271"/>
      <c r="H136" s="272" t="s">
        <v>19</v>
      </c>
      <c r="I136" s="274"/>
      <c r="J136" s="271"/>
      <c r="K136" s="271"/>
      <c r="L136" s="275"/>
      <c r="M136" s="276"/>
      <c r="N136" s="277"/>
      <c r="O136" s="277"/>
      <c r="P136" s="277"/>
      <c r="Q136" s="277"/>
      <c r="R136" s="277"/>
      <c r="S136" s="277"/>
      <c r="T136" s="278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9" t="s">
        <v>162</v>
      </c>
      <c r="AU136" s="279" t="s">
        <v>82</v>
      </c>
      <c r="AV136" s="16" t="s">
        <v>80</v>
      </c>
      <c r="AW136" s="16" t="s">
        <v>33</v>
      </c>
      <c r="AX136" s="16" t="s">
        <v>72</v>
      </c>
      <c r="AY136" s="279" t="s">
        <v>151</v>
      </c>
    </row>
    <row r="137" s="13" customFormat="1">
      <c r="A137" s="13"/>
      <c r="B137" s="232"/>
      <c r="C137" s="233"/>
      <c r="D137" s="227" t="s">
        <v>162</v>
      </c>
      <c r="E137" s="234" t="s">
        <v>19</v>
      </c>
      <c r="F137" s="235" t="s">
        <v>701</v>
      </c>
      <c r="G137" s="233"/>
      <c r="H137" s="236">
        <v>9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162</v>
      </c>
      <c r="AU137" s="242" t="s">
        <v>82</v>
      </c>
      <c r="AV137" s="13" t="s">
        <v>82</v>
      </c>
      <c r="AW137" s="13" t="s">
        <v>33</v>
      </c>
      <c r="AX137" s="13" t="s">
        <v>72</v>
      </c>
      <c r="AY137" s="242" t="s">
        <v>151</v>
      </c>
    </row>
    <row r="138" s="13" customFormat="1">
      <c r="A138" s="13"/>
      <c r="B138" s="232"/>
      <c r="C138" s="233"/>
      <c r="D138" s="227" t="s">
        <v>162</v>
      </c>
      <c r="E138" s="234" t="s">
        <v>19</v>
      </c>
      <c r="F138" s="235" t="s">
        <v>702</v>
      </c>
      <c r="G138" s="233"/>
      <c r="H138" s="236">
        <v>14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162</v>
      </c>
      <c r="AU138" s="242" t="s">
        <v>82</v>
      </c>
      <c r="AV138" s="13" t="s">
        <v>82</v>
      </c>
      <c r="AW138" s="13" t="s">
        <v>33</v>
      </c>
      <c r="AX138" s="13" t="s">
        <v>72</v>
      </c>
      <c r="AY138" s="242" t="s">
        <v>151</v>
      </c>
    </row>
    <row r="139" s="14" customFormat="1">
      <c r="A139" s="14"/>
      <c r="B139" s="244"/>
      <c r="C139" s="245"/>
      <c r="D139" s="227" t="s">
        <v>162</v>
      </c>
      <c r="E139" s="246" t="s">
        <v>19</v>
      </c>
      <c r="F139" s="247" t="s">
        <v>204</v>
      </c>
      <c r="G139" s="245"/>
      <c r="H139" s="248">
        <v>23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162</v>
      </c>
      <c r="AU139" s="254" t="s">
        <v>82</v>
      </c>
      <c r="AV139" s="14" t="s">
        <v>158</v>
      </c>
      <c r="AW139" s="14" t="s">
        <v>33</v>
      </c>
      <c r="AX139" s="14" t="s">
        <v>80</v>
      </c>
      <c r="AY139" s="254" t="s">
        <v>151</v>
      </c>
    </row>
    <row r="140" s="12" customFormat="1" ht="25.92" customHeight="1">
      <c r="A140" s="12"/>
      <c r="B140" s="198"/>
      <c r="C140" s="199"/>
      <c r="D140" s="200" t="s">
        <v>71</v>
      </c>
      <c r="E140" s="201" t="s">
        <v>425</v>
      </c>
      <c r="F140" s="201" t="s">
        <v>426</v>
      </c>
      <c r="G140" s="199"/>
      <c r="H140" s="199"/>
      <c r="I140" s="202"/>
      <c r="J140" s="203">
        <f>BK140</f>
        <v>0</v>
      </c>
      <c r="K140" s="199"/>
      <c r="L140" s="204"/>
      <c r="M140" s="205"/>
      <c r="N140" s="206"/>
      <c r="O140" s="206"/>
      <c r="P140" s="207">
        <f>P141</f>
        <v>0</v>
      </c>
      <c r="Q140" s="206"/>
      <c r="R140" s="207">
        <f>R141</f>
        <v>0</v>
      </c>
      <c r="S140" s="206"/>
      <c r="T140" s="208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9" t="s">
        <v>181</v>
      </c>
      <c r="AT140" s="210" t="s">
        <v>71</v>
      </c>
      <c r="AU140" s="210" t="s">
        <v>72</v>
      </c>
      <c r="AY140" s="209" t="s">
        <v>151</v>
      </c>
      <c r="BK140" s="211">
        <f>BK141</f>
        <v>0</v>
      </c>
    </row>
    <row r="141" s="12" customFormat="1" ht="22.8" customHeight="1">
      <c r="A141" s="12"/>
      <c r="B141" s="198"/>
      <c r="C141" s="199"/>
      <c r="D141" s="200" t="s">
        <v>71</v>
      </c>
      <c r="E141" s="212" t="s">
        <v>427</v>
      </c>
      <c r="F141" s="212" t="s">
        <v>428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SUM(P142:P147)</f>
        <v>0</v>
      </c>
      <c r="Q141" s="206"/>
      <c r="R141" s="207">
        <f>SUM(R142:R147)</f>
        <v>0</v>
      </c>
      <c r="S141" s="206"/>
      <c r="T141" s="208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181</v>
      </c>
      <c r="AT141" s="210" t="s">
        <v>71</v>
      </c>
      <c r="AU141" s="210" t="s">
        <v>80</v>
      </c>
      <c r="AY141" s="209" t="s">
        <v>151</v>
      </c>
      <c r="BK141" s="211">
        <f>SUM(BK142:BK147)</f>
        <v>0</v>
      </c>
    </row>
    <row r="142" s="2" customFormat="1" ht="16.5" customHeight="1">
      <c r="A142" s="40"/>
      <c r="B142" s="41"/>
      <c r="C142" s="214" t="s">
        <v>222</v>
      </c>
      <c r="D142" s="214" t="s">
        <v>153</v>
      </c>
      <c r="E142" s="215" t="s">
        <v>620</v>
      </c>
      <c r="F142" s="216" t="s">
        <v>621</v>
      </c>
      <c r="G142" s="217" t="s">
        <v>622</v>
      </c>
      <c r="H142" s="218">
        <v>1</v>
      </c>
      <c r="I142" s="219"/>
      <c r="J142" s="220">
        <f>ROUND(I142*H142,2)</f>
        <v>0</v>
      </c>
      <c r="K142" s="216" t="s">
        <v>157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433</v>
      </c>
      <c r="AT142" s="225" t="s">
        <v>153</v>
      </c>
      <c r="AU142" s="225" t="s">
        <v>82</v>
      </c>
      <c r="AY142" s="19" t="s">
        <v>151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80</v>
      </c>
      <c r="BK142" s="226">
        <f>ROUND(I142*H142,2)</f>
        <v>0</v>
      </c>
      <c r="BL142" s="19" t="s">
        <v>433</v>
      </c>
      <c r="BM142" s="225" t="s">
        <v>738</v>
      </c>
    </row>
    <row r="143" s="2" customFormat="1">
      <c r="A143" s="40"/>
      <c r="B143" s="41"/>
      <c r="C143" s="42"/>
      <c r="D143" s="227" t="s">
        <v>160</v>
      </c>
      <c r="E143" s="42"/>
      <c r="F143" s="228" t="s">
        <v>621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160</v>
      </c>
      <c r="AU143" s="19" t="s">
        <v>82</v>
      </c>
    </row>
    <row r="144" s="2" customFormat="1" ht="16.5" customHeight="1">
      <c r="A144" s="40"/>
      <c r="B144" s="41"/>
      <c r="C144" s="214" t="s">
        <v>236</v>
      </c>
      <c r="D144" s="214" t="s">
        <v>153</v>
      </c>
      <c r="E144" s="215" t="s">
        <v>624</v>
      </c>
      <c r="F144" s="216" t="s">
        <v>625</v>
      </c>
      <c r="G144" s="217" t="s">
        <v>622</v>
      </c>
      <c r="H144" s="218">
        <v>1</v>
      </c>
      <c r="I144" s="219"/>
      <c r="J144" s="220">
        <f>ROUND(I144*H144,2)</f>
        <v>0</v>
      </c>
      <c r="K144" s="216" t="s">
        <v>157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433</v>
      </c>
      <c r="AT144" s="225" t="s">
        <v>153</v>
      </c>
      <c r="AU144" s="225" t="s">
        <v>82</v>
      </c>
      <c r="AY144" s="19" t="s">
        <v>151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80</v>
      </c>
      <c r="BK144" s="226">
        <f>ROUND(I144*H144,2)</f>
        <v>0</v>
      </c>
      <c r="BL144" s="19" t="s">
        <v>433</v>
      </c>
      <c r="BM144" s="225" t="s">
        <v>739</v>
      </c>
    </row>
    <row r="145" s="2" customFormat="1">
      <c r="A145" s="40"/>
      <c r="B145" s="41"/>
      <c r="C145" s="42"/>
      <c r="D145" s="227" t="s">
        <v>160</v>
      </c>
      <c r="E145" s="42"/>
      <c r="F145" s="228" t="s">
        <v>625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160</v>
      </c>
      <c r="AU145" s="19" t="s">
        <v>82</v>
      </c>
    </row>
    <row r="146" s="16" customFormat="1">
      <c r="A146" s="16"/>
      <c r="B146" s="270"/>
      <c r="C146" s="271"/>
      <c r="D146" s="227" t="s">
        <v>162</v>
      </c>
      <c r="E146" s="272" t="s">
        <v>19</v>
      </c>
      <c r="F146" s="273" t="s">
        <v>627</v>
      </c>
      <c r="G146" s="271"/>
      <c r="H146" s="272" t="s">
        <v>19</v>
      </c>
      <c r="I146" s="274"/>
      <c r="J146" s="271"/>
      <c r="K146" s="271"/>
      <c r="L146" s="275"/>
      <c r="M146" s="276"/>
      <c r="N146" s="277"/>
      <c r="O146" s="277"/>
      <c r="P146" s="277"/>
      <c r="Q146" s="277"/>
      <c r="R146" s="277"/>
      <c r="S146" s="277"/>
      <c r="T146" s="278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9" t="s">
        <v>162</v>
      </c>
      <c r="AU146" s="279" t="s">
        <v>82</v>
      </c>
      <c r="AV146" s="16" t="s">
        <v>80</v>
      </c>
      <c r="AW146" s="16" t="s">
        <v>33</v>
      </c>
      <c r="AX146" s="16" t="s">
        <v>72</v>
      </c>
      <c r="AY146" s="279" t="s">
        <v>151</v>
      </c>
    </row>
    <row r="147" s="13" customFormat="1">
      <c r="A147" s="13"/>
      <c r="B147" s="232"/>
      <c r="C147" s="233"/>
      <c r="D147" s="227" t="s">
        <v>162</v>
      </c>
      <c r="E147" s="234" t="s">
        <v>19</v>
      </c>
      <c r="F147" s="235" t="s">
        <v>80</v>
      </c>
      <c r="G147" s="233"/>
      <c r="H147" s="236">
        <v>1</v>
      </c>
      <c r="I147" s="237"/>
      <c r="J147" s="233"/>
      <c r="K147" s="233"/>
      <c r="L147" s="238"/>
      <c r="M147" s="290"/>
      <c r="N147" s="291"/>
      <c r="O147" s="291"/>
      <c r="P147" s="291"/>
      <c r="Q147" s="291"/>
      <c r="R147" s="291"/>
      <c r="S147" s="291"/>
      <c r="T147" s="29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162</v>
      </c>
      <c r="AU147" s="242" t="s">
        <v>82</v>
      </c>
      <c r="AV147" s="13" t="s">
        <v>82</v>
      </c>
      <c r="AW147" s="13" t="s">
        <v>33</v>
      </c>
      <c r="AX147" s="13" t="s">
        <v>80</v>
      </c>
      <c r="AY147" s="242" t="s">
        <v>151</v>
      </c>
    </row>
    <row r="148" s="2" customFormat="1" ht="6.96" customHeight="1">
      <c r="A148" s="40"/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46"/>
      <c r="M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</sheetData>
  <sheetProtection sheet="1" autoFilter="0" formatColumns="0" formatRows="0" objects="1" scenarios="1" spinCount="100000" saltValue="3KhW7lXQ/WOefKSXh5xTnyAv6a2mh0GXgidN/wHWs2NevLLNpMSt1JZ0B1+jUlM9z73e83SgP2PPeKCfR+XVBA==" hashValue="0NGNRv5s9jplxALvOSjPO5eQ/7peV+Ax/iV62G+ESFu73vDemBH3V5FZjMI1H2kf9wUHuFosHn5e/sEp3gbZmQ==" algorithmName="SHA-512" password="CC35"/>
  <autoFilter ref="C92:K14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740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740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440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ROUND(J95,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ROUND((SUM(BE95:BE190)),  2)</f>
        <v>0</v>
      </c>
      <c r="G35" s="40"/>
      <c r="H35" s="40"/>
      <c r="I35" s="159">
        <v>0.20999999999999999</v>
      </c>
      <c r="J35" s="158">
        <f>ROUND(((SUM(BE95:BE190))*I35),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ROUND((SUM(BF95:BF190)),  2)</f>
        <v>0</v>
      </c>
      <c r="G36" s="40"/>
      <c r="H36" s="40"/>
      <c r="I36" s="159">
        <v>0.14999999999999999</v>
      </c>
      <c r="J36" s="158">
        <f>ROUND(((SUM(BF95:BF190))*I36),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ROUND((SUM(BG95:BG190)),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ROUND((SUM(BH95:BH190)),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ROUND((SUM(BI95:BI190)),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740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431 - Ochrana NN kabelů PRE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132</v>
      </c>
      <c r="E66" s="184"/>
      <c r="F66" s="184"/>
      <c r="G66" s="184"/>
      <c r="H66" s="184"/>
      <c r="I66" s="184"/>
      <c r="J66" s="185">
        <f>J101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6"/>
      <c r="C67" s="177"/>
      <c r="D67" s="178" t="s">
        <v>441</v>
      </c>
      <c r="E67" s="179"/>
      <c r="F67" s="179"/>
      <c r="G67" s="179"/>
      <c r="H67" s="179"/>
      <c r="I67" s="179"/>
      <c r="J67" s="180">
        <f>J108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2"/>
      <c r="C68" s="127"/>
      <c r="D68" s="183" t="s">
        <v>695</v>
      </c>
      <c r="E68" s="184"/>
      <c r="F68" s="184"/>
      <c r="G68" s="184"/>
      <c r="H68" s="184"/>
      <c r="I68" s="184"/>
      <c r="J68" s="185">
        <f>J109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442</v>
      </c>
      <c r="E69" s="184"/>
      <c r="F69" s="184"/>
      <c r="G69" s="184"/>
      <c r="H69" s="184"/>
      <c r="I69" s="184"/>
      <c r="J69" s="185">
        <f>J119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443</v>
      </c>
      <c r="E70" s="184"/>
      <c r="F70" s="184"/>
      <c r="G70" s="184"/>
      <c r="H70" s="184"/>
      <c r="I70" s="184"/>
      <c r="J70" s="185">
        <f>J125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6"/>
      <c r="C71" s="177"/>
      <c r="D71" s="178" t="s">
        <v>134</v>
      </c>
      <c r="E71" s="179"/>
      <c r="F71" s="179"/>
      <c r="G71" s="179"/>
      <c r="H71" s="179"/>
      <c r="I71" s="179"/>
      <c r="J71" s="180">
        <f>J179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2"/>
      <c r="C72" s="127"/>
      <c r="D72" s="183" t="s">
        <v>135</v>
      </c>
      <c r="E72" s="184"/>
      <c r="F72" s="184"/>
      <c r="G72" s="184"/>
      <c r="H72" s="184"/>
      <c r="I72" s="184"/>
      <c r="J72" s="185">
        <f>J180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2"/>
      <c r="C73" s="127"/>
      <c r="D73" s="183" t="s">
        <v>444</v>
      </c>
      <c r="E73" s="184"/>
      <c r="F73" s="184"/>
      <c r="G73" s="184"/>
      <c r="H73" s="184"/>
      <c r="I73" s="184"/>
      <c r="J73" s="185">
        <f>J186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136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1" t="str">
        <f>E7</f>
        <v>Most, náměstí Řeporyje D 012, č.akce 1061, Praha 13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" customFormat="1" ht="12" customHeight="1">
      <c r="B84" s="23"/>
      <c r="C84" s="34" t="s">
        <v>122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6.5" customHeight="1">
      <c r="A85" s="40"/>
      <c r="B85" s="41"/>
      <c r="C85" s="42"/>
      <c r="D85" s="42"/>
      <c r="E85" s="171" t="s">
        <v>740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438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E11</f>
        <v>SO 431 - Ochrana NN kabelů PRE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F14</f>
        <v>Praha 13 - Řeporyje</v>
      </c>
      <c r="G89" s="42"/>
      <c r="H89" s="42"/>
      <c r="I89" s="34" t="s">
        <v>23</v>
      </c>
      <c r="J89" s="74" t="str">
        <f>IF(J14="","",J14)</f>
        <v>18. 2. 2021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>TSK hl.m. Prahy</v>
      </c>
      <c r="G91" s="42"/>
      <c r="H91" s="42"/>
      <c r="I91" s="34" t="s">
        <v>31</v>
      </c>
      <c r="J91" s="38" t="str">
        <f>E23</f>
        <v>Pontex, spol. s r.o.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29</v>
      </c>
      <c r="D92" s="42"/>
      <c r="E92" s="42"/>
      <c r="F92" s="29" t="str">
        <f>IF(E20="","",E20)</f>
        <v>Vyplň údaj</v>
      </c>
      <c r="G92" s="42"/>
      <c r="H92" s="42"/>
      <c r="I92" s="34" t="s">
        <v>34</v>
      </c>
      <c r="J92" s="38" t="str">
        <f>E26</f>
        <v>ing. Pokorná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7"/>
      <c r="B94" s="188"/>
      <c r="C94" s="189" t="s">
        <v>137</v>
      </c>
      <c r="D94" s="190" t="s">
        <v>57</v>
      </c>
      <c r="E94" s="190" t="s">
        <v>53</v>
      </c>
      <c r="F94" s="190" t="s">
        <v>54</v>
      </c>
      <c r="G94" s="190" t="s">
        <v>138</v>
      </c>
      <c r="H94" s="190" t="s">
        <v>139</v>
      </c>
      <c r="I94" s="190" t="s">
        <v>140</v>
      </c>
      <c r="J94" s="190" t="s">
        <v>127</v>
      </c>
      <c r="K94" s="191" t="s">
        <v>141</v>
      </c>
      <c r="L94" s="192"/>
      <c r="M94" s="94" t="s">
        <v>19</v>
      </c>
      <c r="N94" s="95" t="s">
        <v>42</v>
      </c>
      <c r="O94" s="95" t="s">
        <v>142</v>
      </c>
      <c r="P94" s="95" t="s">
        <v>143</v>
      </c>
      <c r="Q94" s="95" t="s">
        <v>144</v>
      </c>
      <c r="R94" s="95" t="s">
        <v>145</v>
      </c>
      <c r="S94" s="95" t="s">
        <v>146</v>
      </c>
      <c r="T94" s="96" t="s">
        <v>147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="2" customFormat="1" ht="22.8" customHeight="1">
      <c r="A95" s="40"/>
      <c r="B95" s="41"/>
      <c r="C95" s="101" t="s">
        <v>148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P96+P108+P179</f>
        <v>0</v>
      </c>
      <c r="Q95" s="98"/>
      <c r="R95" s="195">
        <f>R96+R108+R179</f>
        <v>17.278099999999998</v>
      </c>
      <c r="S95" s="98"/>
      <c r="T95" s="196">
        <f>T96+T108+T179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128</v>
      </c>
      <c r="BK95" s="197">
        <f>BK96+BK108+BK179</f>
        <v>0</v>
      </c>
    </row>
    <row r="96" s="12" customFormat="1" ht="25.92" customHeight="1">
      <c r="A96" s="12"/>
      <c r="B96" s="198"/>
      <c r="C96" s="199"/>
      <c r="D96" s="200" t="s">
        <v>71</v>
      </c>
      <c r="E96" s="201" t="s">
        <v>149</v>
      </c>
      <c r="F96" s="201" t="s">
        <v>150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P97+P101</f>
        <v>0</v>
      </c>
      <c r="Q96" s="206"/>
      <c r="R96" s="207">
        <f>R97+R101</f>
        <v>0.011200000000000002</v>
      </c>
      <c r="S96" s="206"/>
      <c r="T96" s="208">
        <f>T97+T101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72</v>
      </c>
      <c r="AY96" s="209" t="s">
        <v>151</v>
      </c>
      <c r="BK96" s="211">
        <f>BK97+BK101</f>
        <v>0</v>
      </c>
    </row>
    <row r="97" s="12" customFormat="1" ht="22.8" customHeight="1">
      <c r="A97" s="12"/>
      <c r="B97" s="198"/>
      <c r="C97" s="199"/>
      <c r="D97" s="200" t="s">
        <v>71</v>
      </c>
      <c r="E97" s="212" t="s">
        <v>80</v>
      </c>
      <c r="F97" s="212" t="s">
        <v>152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SUM(P98:P100)</f>
        <v>0</v>
      </c>
      <c r="Q97" s="206"/>
      <c r="R97" s="207">
        <f>SUM(R98:R100)</f>
        <v>0</v>
      </c>
      <c r="S97" s="206"/>
      <c r="T97" s="208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80</v>
      </c>
      <c r="AY97" s="209" t="s">
        <v>151</v>
      </c>
      <c r="BK97" s="211">
        <f>SUM(BK98:BK100)</f>
        <v>0</v>
      </c>
    </row>
    <row r="98" s="2" customFormat="1" ht="16.5" customHeight="1">
      <c r="A98" s="40"/>
      <c r="B98" s="41"/>
      <c r="C98" s="214" t="s">
        <v>80</v>
      </c>
      <c r="D98" s="214" t="s">
        <v>153</v>
      </c>
      <c r="E98" s="215" t="s">
        <v>445</v>
      </c>
      <c r="F98" s="216" t="s">
        <v>446</v>
      </c>
      <c r="G98" s="217" t="s">
        <v>405</v>
      </c>
      <c r="H98" s="218">
        <v>14.093999999999999</v>
      </c>
      <c r="I98" s="219"/>
      <c r="J98" s="220">
        <f>ROUND(I98*H98,2)</f>
        <v>0</v>
      </c>
      <c r="K98" s="216" t="s">
        <v>157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158</v>
      </c>
      <c r="AT98" s="225" t="s">
        <v>153</v>
      </c>
      <c r="AU98" s="225" t="s">
        <v>82</v>
      </c>
      <c r="AY98" s="19" t="s">
        <v>151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80</v>
      </c>
      <c r="BK98" s="226">
        <f>ROUND(I98*H98,2)</f>
        <v>0</v>
      </c>
      <c r="BL98" s="19" t="s">
        <v>158</v>
      </c>
      <c r="BM98" s="225" t="s">
        <v>741</v>
      </c>
    </row>
    <row r="99" s="2" customFormat="1">
      <c r="A99" s="40"/>
      <c r="B99" s="41"/>
      <c r="C99" s="42"/>
      <c r="D99" s="227" t="s">
        <v>160</v>
      </c>
      <c r="E99" s="42"/>
      <c r="F99" s="228" t="s">
        <v>448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160</v>
      </c>
      <c r="AU99" s="19" t="s">
        <v>82</v>
      </c>
    </row>
    <row r="100" s="13" customFormat="1">
      <c r="A100" s="13"/>
      <c r="B100" s="232"/>
      <c r="C100" s="233"/>
      <c r="D100" s="227" t="s">
        <v>162</v>
      </c>
      <c r="E100" s="234" t="s">
        <v>19</v>
      </c>
      <c r="F100" s="235" t="s">
        <v>742</v>
      </c>
      <c r="G100" s="233"/>
      <c r="H100" s="236">
        <v>14.093999999999999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162</v>
      </c>
      <c r="AU100" s="242" t="s">
        <v>82</v>
      </c>
      <c r="AV100" s="13" t="s">
        <v>82</v>
      </c>
      <c r="AW100" s="13" t="s">
        <v>33</v>
      </c>
      <c r="AX100" s="13" t="s">
        <v>80</v>
      </c>
      <c r="AY100" s="242" t="s">
        <v>151</v>
      </c>
    </row>
    <row r="101" s="12" customFormat="1" ht="22.8" customHeight="1">
      <c r="A101" s="12"/>
      <c r="B101" s="198"/>
      <c r="C101" s="199"/>
      <c r="D101" s="200" t="s">
        <v>71</v>
      </c>
      <c r="E101" s="212" t="s">
        <v>195</v>
      </c>
      <c r="F101" s="212" t="s">
        <v>196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SUM(P102:P107)</f>
        <v>0</v>
      </c>
      <c r="Q101" s="206"/>
      <c r="R101" s="207">
        <f>SUM(R102:R107)</f>
        <v>0.011200000000000002</v>
      </c>
      <c r="S101" s="206"/>
      <c r="T101" s="208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80</v>
      </c>
      <c r="AT101" s="210" t="s">
        <v>71</v>
      </c>
      <c r="AU101" s="210" t="s">
        <v>80</v>
      </c>
      <c r="AY101" s="209" t="s">
        <v>151</v>
      </c>
      <c r="BK101" s="211">
        <f>SUM(BK102:BK107)</f>
        <v>0</v>
      </c>
    </row>
    <row r="102" s="2" customFormat="1" ht="16.5" customHeight="1">
      <c r="A102" s="40"/>
      <c r="B102" s="41"/>
      <c r="C102" s="214" t="s">
        <v>82</v>
      </c>
      <c r="D102" s="214" t="s">
        <v>153</v>
      </c>
      <c r="E102" s="215" t="s">
        <v>450</v>
      </c>
      <c r="F102" s="216" t="s">
        <v>451</v>
      </c>
      <c r="G102" s="217" t="s">
        <v>156</v>
      </c>
      <c r="H102" s="218">
        <v>20</v>
      </c>
      <c r="I102" s="219"/>
      <c r="J102" s="220">
        <f>ROUND(I102*H102,2)</f>
        <v>0</v>
      </c>
      <c r="K102" s="216" t="s">
        <v>157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0.00036000000000000002</v>
      </c>
      <c r="R102" s="223">
        <f>Q102*H102</f>
        <v>0.0072000000000000007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158</v>
      </c>
      <c r="AT102" s="225" t="s">
        <v>153</v>
      </c>
      <c r="AU102" s="225" t="s">
        <v>82</v>
      </c>
      <c r="AY102" s="19" t="s">
        <v>151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80</v>
      </c>
      <c r="BK102" s="226">
        <f>ROUND(I102*H102,2)</f>
        <v>0</v>
      </c>
      <c r="BL102" s="19" t="s">
        <v>158</v>
      </c>
      <c r="BM102" s="225" t="s">
        <v>743</v>
      </c>
    </row>
    <row r="103" s="2" customFormat="1">
      <c r="A103" s="40"/>
      <c r="B103" s="41"/>
      <c r="C103" s="42"/>
      <c r="D103" s="227" t="s">
        <v>160</v>
      </c>
      <c r="E103" s="42"/>
      <c r="F103" s="228" t="s">
        <v>453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160</v>
      </c>
      <c r="AU103" s="19" t="s">
        <v>82</v>
      </c>
    </row>
    <row r="104" s="16" customFormat="1">
      <c r="A104" s="16"/>
      <c r="B104" s="270"/>
      <c r="C104" s="271"/>
      <c r="D104" s="227" t="s">
        <v>162</v>
      </c>
      <c r="E104" s="272" t="s">
        <v>19</v>
      </c>
      <c r="F104" s="273" t="s">
        <v>454</v>
      </c>
      <c r="G104" s="271"/>
      <c r="H104" s="272" t="s">
        <v>19</v>
      </c>
      <c r="I104" s="274"/>
      <c r="J104" s="271"/>
      <c r="K104" s="271"/>
      <c r="L104" s="275"/>
      <c r="M104" s="276"/>
      <c r="N104" s="277"/>
      <c r="O104" s="277"/>
      <c r="P104" s="277"/>
      <c r="Q104" s="277"/>
      <c r="R104" s="277"/>
      <c r="S104" s="277"/>
      <c r="T104" s="278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9" t="s">
        <v>162</v>
      </c>
      <c r="AU104" s="279" t="s">
        <v>82</v>
      </c>
      <c r="AV104" s="16" t="s">
        <v>80</v>
      </c>
      <c r="AW104" s="16" t="s">
        <v>33</v>
      </c>
      <c r="AX104" s="16" t="s">
        <v>72</v>
      </c>
      <c r="AY104" s="279" t="s">
        <v>151</v>
      </c>
    </row>
    <row r="105" s="13" customFormat="1">
      <c r="A105" s="13"/>
      <c r="B105" s="232"/>
      <c r="C105" s="233"/>
      <c r="D105" s="227" t="s">
        <v>162</v>
      </c>
      <c r="E105" s="234" t="s">
        <v>19</v>
      </c>
      <c r="F105" s="235" t="s">
        <v>276</v>
      </c>
      <c r="G105" s="233"/>
      <c r="H105" s="236">
        <v>20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162</v>
      </c>
      <c r="AU105" s="242" t="s">
        <v>82</v>
      </c>
      <c r="AV105" s="13" t="s">
        <v>82</v>
      </c>
      <c r="AW105" s="13" t="s">
        <v>33</v>
      </c>
      <c r="AX105" s="13" t="s">
        <v>80</v>
      </c>
      <c r="AY105" s="242" t="s">
        <v>151</v>
      </c>
    </row>
    <row r="106" s="2" customFormat="1" ht="16.5" customHeight="1">
      <c r="A106" s="40"/>
      <c r="B106" s="41"/>
      <c r="C106" s="280" t="s">
        <v>169</v>
      </c>
      <c r="D106" s="280" t="s">
        <v>455</v>
      </c>
      <c r="E106" s="281" t="s">
        <v>456</v>
      </c>
      <c r="F106" s="282" t="s">
        <v>457</v>
      </c>
      <c r="G106" s="283" t="s">
        <v>156</v>
      </c>
      <c r="H106" s="284">
        <v>20</v>
      </c>
      <c r="I106" s="285"/>
      <c r="J106" s="286">
        <f>ROUND(I106*H106,2)</f>
        <v>0</v>
      </c>
      <c r="K106" s="282" t="s">
        <v>157</v>
      </c>
      <c r="L106" s="287"/>
      <c r="M106" s="288" t="s">
        <v>19</v>
      </c>
      <c r="N106" s="289" t="s">
        <v>43</v>
      </c>
      <c r="O106" s="86"/>
      <c r="P106" s="223">
        <f>O106*H106</f>
        <v>0</v>
      </c>
      <c r="Q106" s="223">
        <v>0.00020000000000000001</v>
      </c>
      <c r="R106" s="223">
        <f>Q106*H106</f>
        <v>0.0040000000000000001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205</v>
      </c>
      <c r="AT106" s="225" t="s">
        <v>455</v>
      </c>
      <c r="AU106" s="225" t="s">
        <v>82</v>
      </c>
      <c r="AY106" s="19" t="s">
        <v>151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80</v>
      </c>
      <c r="BK106" s="226">
        <f>ROUND(I106*H106,2)</f>
        <v>0</v>
      </c>
      <c r="BL106" s="19" t="s">
        <v>158</v>
      </c>
      <c r="BM106" s="225" t="s">
        <v>744</v>
      </c>
    </row>
    <row r="107" s="2" customFormat="1">
      <c r="A107" s="40"/>
      <c r="B107" s="41"/>
      <c r="C107" s="42"/>
      <c r="D107" s="227" t="s">
        <v>160</v>
      </c>
      <c r="E107" s="42"/>
      <c r="F107" s="228" t="s">
        <v>457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160</v>
      </c>
      <c r="AU107" s="19" t="s">
        <v>82</v>
      </c>
    </row>
    <row r="108" s="12" customFormat="1" ht="25.92" customHeight="1">
      <c r="A108" s="12"/>
      <c r="B108" s="198"/>
      <c r="C108" s="199"/>
      <c r="D108" s="200" t="s">
        <v>71</v>
      </c>
      <c r="E108" s="201" t="s">
        <v>455</v>
      </c>
      <c r="F108" s="201" t="s">
        <v>459</v>
      </c>
      <c r="G108" s="199"/>
      <c r="H108" s="199"/>
      <c r="I108" s="202"/>
      <c r="J108" s="203">
        <f>BK108</f>
        <v>0</v>
      </c>
      <c r="K108" s="199"/>
      <c r="L108" s="204"/>
      <c r="M108" s="205"/>
      <c r="N108" s="206"/>
      <c r="O108" s="206"/>
      <c r="P108" s="207">
        <f>P109+P119+P125</f>
        <v>0</v>
      </c>
      <c r="Q108" s="206"/>
      <c r="R108" s="207">
        <f>R109+R119+R125</f>
        <v>17.2669</v>
      </c>
      <c r="S108" s="206"/>
      <c r="T108" s="208">
        <f>T109+T119+T125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169</v>
      </c>
      <c r="AT108" s="210" t="s">
        <v>71</v>
      </c>
      <c r="AU108" s="210" t="s">
        <v>72</v>
      </c>
      <c r="AY108" s="209" t="s">
        <v>151</v>
      </c>
      <c r="BK108" s="211">
        <f>BK109+BK119+BK125</f>
        <v>0</v>
      </c>
    </row>
    <row r="109" s="12" customFormat="1" ht="22.8" customHeight="1">
      <c r="A109" s="12"/>
      <c r="B109" s="198"/>
      <c r="C109" s="199"/>
      <c r="D109" s="200" t="s">
        <v>71</v>
      </c>
      <c r="E109" s="212" t="s">
        <v>709</v>
      </c>
      <c r="F109" s="212" t="s">
        <v>710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SUM(P110:P118)</f>
        <v>0</v>
      </c>
      <c r="Q109" s="206"/>
      <c r="R109" s="207">
        <f>SUM(R110:R118)</f>
        <v>0</v>
      </c>
      <c r="S109" s="206"/>
      <c r="T109" s="208">
        <f>SUM(T110:T118)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169</v>
      </c>
      <c r="AT109" s="210" t="s">
        <v>71</v>
      </c>
      <c r="AU109" s="210" t="s">
        <v>80</v>
      </c>
      <c r="AY109" s="209" t="s">
        <v>151</v>
      </c>
      <c r="BK109" s="211">
        <f>SUM(BK110:BK118)</f>
        <v>0</v>
      </c>
    </row>
    <row r="110" s="2" customFormat="1" ht="16.5" customHeight="1">
      <c r="A110" s="40"/>
      <c r="B110" s="41"/>
      <c r="C110" s="214" t="s">
        <v>158</v>
      </c>
      <c r="D110" s="214" t="s">
        <v>153</v>
      </c>
      <c r="E110" s="215" t="s">
        <v>745</v>
      </c>
      <c r="F110" s="216" t="s">
        <v>746</v>
      </c>
      <c r="G110" s="217" t="s">
        <v>172</v>
      </c>
      <c r="H110" s="218">
        <v>158</v>
      </c>
      <c r="I110" s="219"/>
      <c r="J110" s="220">
        <f>ROUND(I110*H110,2)</f>
        <v>0</v>
      </c>
      <c r="K110" s="216" t="s">
        <v>157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471</v>
      </c>
      <c r="AT110" s="225" t="s">
        <v>153</v>
      </c>
      <c r="AU110" s="225" t="s">
        <v>82</v>
      </c>
      <c r="AY110" s="19" t="s">
        <v>151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80</v>
      </c>
      <c r="BK110" s="226">
        <f>ROUND(I110*H110,2)</f>
        <v>0</v>
      </c>
      <c r="BL110" s="19" t="s">
        <v>471</v>
      </c>
      <c r="BM110" s="225" t="s">
        <v>747</v>
      </c>
    </row>
    <row r="111" s="2" customFormat="1">
      <c r="A111" s="40"/>
      <c r="B111" s="41"/>
      <c r="C111" s="42"/>
      <c r="D111" s="227" t="s">
        <v>160</v>
      </c>
      <c r="E111" s="42"/>
      <c r="F111" s="228" t="s">
        <v>748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82</v>
      </c>
    </row>
    <row r="112" s="16" customFormat="1">
      <c r="A112" s="16"/>
      <c r="B112" s="270"/>
      <c r="C112" s="271"/>
      <c r="D112" s="227" t="s">
        <v>162</v>
      </c>
      <c r="E112" s="272" t="s">
        <v>19</v>
      </c>
      <c r="F112" s="273" t="s">
        <v>749</v>
      </c>
      <c r="G112" s="271"/>
      <c r="H112" s="272" t="s">
        <v>19</v>
      </c>
      <c r="I112" s="274"/>
      <c r="J112" s="271"/>
      <c r="K112" s="271"/>
      <c r="L112" s="275"/>
      <c r="M112" s="276"/>
      <c r="N112" s="277"/>
      <c r="O112" s="277"/>
      <c r="P112" s="277"/>
      <c r="Q112" s="277"/>
      <c r="R112" s="277"/>
      <c r="S112" s="277"/>
      <c r="T112" s="278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T112" s="279" t="s">
        <v>162</v>
      </c>
      <c r="AU112" s="279" t="s">
        <v>82</v>
      </c>
      <c r="AV112" s="16" t="s">
        <v>80</v>
      </c>
      <c r="AW112" s="16" t="s">
        <v>33</v>
      </c>
      <c r="AX112" s="16" t="s">
        <v>72</v>
      </c>
      <c r="AY112" s="279" t="s">
        <v>151</v>
      </c>
    </row>
    <row r="113" s="13" customFormat="1">
      <c r="A113" s="13"/>
      <c r="B113" s="232"/>
      <c r="C113" s="233"/>
      <c r="D113" s="227" t="s">
        <v>162</v>
      </c>
      <c r="E113" s="234" t="s">
        <v>19</v>
      </c>
      <c r="F113" s="235" t="s">
        <v>750</v>
      </c>
      <c r="G113" s="233"/>
      <c r="H113" s="236">
        <v>103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162</v>
      </c>
      <c r="AU113" s="242" t="s">
        <v>82</v>
      </c>
      <c r="AV113" s="13" t="s">
        <v>82</v>
      </c>
      <c r="AW113" s="13" t="s">
        <v>33</v>
      </c>
      <c r="AX113" s="13" t="s">
        <v>72</v>
      </c>
      <c r="AY113" s="242" t="s">
        <v>151</v>
      </c>
    </row>
    <row r="114" s="16" customFormat="1">
      <c r="A114" s="16"/>
      <c r="B114" s="270"/>
      <c r="C114" s="271"/>
      <c r="D114" s="227" t="s">
        <v>162</v>
      </c>
      <c r="E114" s="272" t="s">
        <v>19</v>
      </c>
      <c r="F114" s="273" t="s">
        <v>751</v>
      </c>
      <c r="G114" s="271"/>
      <c r="H114" s="272" t="s">
        <v>19</v>
      </c>
      <c r="I114" s="274"/>
      <c r="J114" s="271"/>
      <c r="K114" s="271"/>
      <c r="L114" s="275"/>
      <c r="M114" s="276"/>
      <c r="N114" s="277"/>
      <c r="O114" s="277"/>
      <c r="P114" s="277"/>
      <c r="Q114" s="277"/>
      <c r="R114" s="277"/>
      <c r="S114" s="277"/>
      <c r="T114" s="278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9" t="s">
        <v>162</v>
      </c>
      <c r="AU114" s="279" t="s">
        <v>82</v>
      </c>
      <c r="AV114" s="16" t="s">
        <v>80</v>
      </c>
      <c r="AW114" s="16" t="s">
        <v>33</v>
      </c>
      <c r="AX114" s="16" t="s">
        <v>72</v>
      </c>
      <c r="AY114" s="279" t="s">
        <v>151</v>
      </c>
    </row>
    <row r="115" s="13" customFormat="1">
      <c r="A115" s="13"/>
      <c r="B115" s="232"/>
      <c r="C115" s="233"/>
      <c r="D115" s="227" t="s">
        <v>162</v>
      </c>
      <c r="E115" s="234" t="s">
        <v>19</v>
      </c>
      <c r="F115" s="235" t="s">
        <v>752</v>
      </c>
      <c r="G115" s="233"/>
      <c r="H115" s="236">
        <v>28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162</v>
      </c>
      <c r="AU115" s="242" t="s">
        <v>82</v>
      </c>
      <c r="AV115" s="13" t="s">
        <v>82</v>
      </c>
      <c r="AW115" s="13" t="s">
        <v>33</v>
      </c>
      <c r="AX115" s="13" t="s">
        <v>72</v>
      </c>
      <c r="AY115" s="242" t="s">
        <v>151</v>
      </c>
    </row>
    <row r="116" s="16" customFormat="1">
      <c r="A116" s="16"/>
      <c r="B116" s="270"/>
      <c r="C116" s="271"/>
      <c r="D116" s="227" t="s">
        <v>162</v>
      </c>
      <c r="E116" s="272" t="s">
        <v>19</v>
      </c>
      <c r="F116" s="273" t="s">
        <v>753</v>
      </c>
      <c r="G116" s="271"/>
      <c r="H116" s="272" t="s">
        <v>19</v>
      </c>
      <c r="I116" s="274"/>
      <c r="J116" s="271"/>
      <c r="K116" s="271"/>
      <c r="L116" s="275"/>
      <c r="M116" s="276"/>
      <c r="N116" s="277"/>
      <c r="O116" s="277"/>
      <c r="P116" s="277"/>
      <c r="Q116" s="277"/>
      <c r="R116" s="277"/>
      <c r="S116" s="277"/>
      <c r="T116" s="278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79" t="s">
        <v>162</v>
      </c>
      <c r="AU116" s="279" t="s">
        <v>82</v>
      </c>
      <c r="AV116" s="16" t="s">
        <v>80</v>
      </c>
      <c r="AW116" s="16" t="s">
        <v>33</v>
      </c>
      <c r="AX116" s="16" t="s">
        <v>72</v>
      </c>
      <c r="AY116" s="279" t="s">
        <v>151</v>
      </c>
    </row>
    <row r="117" s="13" customFormat="1">
      <c r="A117" s="13"/>
      <c r="B117" s="232"/>
      <c r="C117" s="233"/>
      <c r="D117" s="227" t="s">
        <v>162</v>
      </c>
      <c r="E117" s="234" t="s">
        <v>19</v>
      </c>
      <c r="F117" s="235" t="s">
        <v>754</v>
      </c>
      <c r="G117" s="233"/>
      <c r="H117" s="236">
        <v>27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162</v>
      </c>
      <c r="AU117" s="242" t="s">
        <v>82</v>
      </c>
      <c r="AV117" s="13" t="s">
        <v>82</v>
      </c>
      <c r="AW117" s="13" t="s">
        <v>33</v>
      </c>
      <c r="AX117" s="13" t="s">
        <v>72</v>
      </c>
      <c r="AY117" s="242" t="s">
        <v>151</v>
      </c>
    </row>
    <row r="118" s="14" customFormat="1">
      <c r="A118" s="14"/>
      <c r="B118" s="244"/>
      <c r="C118" s="245"/>
      <c r="D118" s="227" t="s">
        <v>162</v>
      </c>
      <c r="E118" s="246" t="s">
        <v>19</v>
      </c>
      <c r="F118" s="247" t="s">
        <v>204</v>
      </c>
      <c r="G118" s="245"/>
      <c r="H118" s="248">
        <v>158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162</v>
      </c>
      <c r="AU118" s="254" t="s">
        <v>82</v>
      </c>
      <c r="AV118" s="14" t="s">
        <v>158</v>
      </c>
      <c r="AW118" s="14" t="s">
        <v>33</v>
      </c>
      <c r="AX118" s="14" t="s">
        <v>80</v>
      </c>
      <c r="AY118" s="254" t="s">
        <v>151</v>
      </c>
    </row>
    <row r="119" s="12" customFormat="1" ht="22.8" customHeight="1">
      <c r="A119" s="12"/>
      <c r="B119" s="198"/>
      <c r="C119" s="199"/>
      <c r="D119" s="200" t="s">
        <v>71</v>
      </c>
      <c r="E119" s="212" t="s">
        <v>460</v>
      </c>
      <c r="F119" s="212" t="s">
        <v>461</v>
      </c>
      <c r="G119" s="199"/>
      <c r="H119" s="199"/>
      <c r="I119" s="202"/>
      <c r="J119" s="213">
        <f>BK119</f>
        <v>0</v>
      </c>
      <c r="K119" s="199"/>
      <c r="L119" s="204"/>
      <c r="M119" s="205"/>
      <c r="N119" s="206"/>
      <c r="O119" s="206"/>
      <c r="P119" s="207">
        <f>SUM(P120:P124)</f>
        <v>0</v>
      </c>
      <c r="Q119" s="206"/>
      <c r="R119" s="207">
        <f>SUM(R120:R124)</f>
        <v>0</v>
      </c>
      <c r="S119" s="206"/>
      <c r="T119" s="208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9" t="s">
        <v>169</v>
      </c>
      <c r="AT119" s="210" t="s">
        <v>71</v>
      </c>
      <c r="AU119" s="210" t="s">
        <v>80</v>
      </c>
      <c r="AY119" s="209" t="s">
        <v>151</v>
      </c>
      <c r="BK119" s="211">
        <f>SUM(BK120:BK124)</f>
        <v>0</v>
      </c>
    </row>
    <row r="120" s="2" customFormat="1" ht="16.5" customHeight="1">
      <c r="A120" s="40"/>
      <c r="B120" s="41"/>
      <c r="C120" s="214" t="s">
        <v>181</v>
      </c>
      <c r="D120" s="214" t="s">
        <v>153</v>
      </c>
      <c r="E120" s="215" t="s">
        <v>549</v>
      </c>
      <c r="F120" s="216" t="s">
        <v>550</v>
      </c>
      <c r="G120" s="217" t="s">
        <v>172</v>
      </c>
      <c r="H120" s="218">
        <v>48</v>
      </c>
      <c r="I120" s="219"/>
      <c r="J120" s="220">
        <f>ROUND(I120*H120,2)</f>
        <v>0</v>
      </c>
      <c r="K120" s="216" t="s">
        <v>157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471</v>
      </c>
      <c r="AT120" s="225" t="s">
        <v>153</v>
      </c>
      <c r="AU120" s="225" t="s">
        <v>82</v>
      </c>
      <c r="AY120" s="19" t="s">
        <v>151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80</v>
      </c>
      <c r="BK120" s="226">
        <f>ROUND(I120*H120,2)</f>
        <v>0</v>
      </c>
      <c r="BL120" s="19" t="s">
        <v>471</v>
      </c>
      <c r="BM120" s="225" t="s">
        <v>755</v>
      </c>
    </row>
    <row r="121" s="2" customFormat="1">
      <c r="A121" s="40"/>
      <c r="B121" s="41"/>
      <c r="C121" s="42"/>
      <c r="D121" s="227" t="s">
        <v>160</v>
      </c>
      <c r="E121" s="42"/>
      <c r="F121" s="228" t="s">
        <v>552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160</v>
      </c>
      <c r="AU121" s="19" t="s">
        <v>82</v>
      </c>
    </row>
    <row r="122" s="16" customFormat="1">
      <c r="A122" s="16"/>
      <c r="B122" s="270"/>
      <c r="C122" s="271"/>
      <c r="D122" s="227" t="s">
        <v>162</v>
      </c>
      <c r="E122" s="272" t="s">
        <v>19</v>
      </c>
      <c r="F122" s="273" t="s">
        <v>756</v>
      </c>
      <c r="G122" s="271"/>
      <c r="H122" s="272" t="s">
        <v>19</v>
      </c>
      <c r="I122" s="274"/>
      <c r="J122" s="271"/>
      <c r="K122" s="271"/>
      <c r="L122" s="275"/>
      <c r="M122" s="276"/>
      <c r="N122" s="277"/>
      <c r="O122" s="277"/>
      <c r="P122" s="277"/>
      <c r="Q122" s="277"/>
      <c r="R122" s="277"/>
      <c r="S122" s="277"/>
      <c r="T122" s="278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79" t="s">
        <v>162</v>
      </c>
      <c r="AU122" s="279" t="s">
        <v>82</v>
      </c>
      <c r="AV122" s="16" t="s">
        <v>80</v>
      </c>
      <c r="AW122" s="16" t="s">
        <v>33</v>
      </c>
      <c r="AX122" s="16" t="s">
        <v>72</v>
      </c>
      <c r="AY122" s="279" t="s">
        <v>151</v>
      </c>
    </row>
    <row r="123" s="13" customFormat="1">
      <c r="A123" s="13"/>
      <c r="B123" s="232"/>
      <c r="C123" s="233"/>
      <c r="D123" s="227" t="s">
        <v>162</v>
      </c>
      <c r="E123" s="234" t="s">
        <v>19</v>
      </c>
      <c r="F123" s="235" t="s">
        <v>757</v>
      </c>
      <c r="G123" s="233"/>
      <c r="H123" s="236">
        <v>48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162</v>
      </c>
      <c r="AU123" s="242" t="s">
        <v>82</v>
      </c>
      <c r="AV123" s="13" t="s">
        <v>82</v>
      </c>
      <c r="AW123" s="13" t="s">
        <v>33</v>
      </c>
      <c r="AX123" s="13" t="s">
        <v>72</v>
      </c>
      <c r="AY123" s="242" t="s">
        <v>151</v>
      </c>
    </row>
    <row r="124" s="14" customFormat="1">
      <c r="A124" s="14"/>
      <c r="B124" s="244"/>
      <c r="C124" s="245"/>
      <c r="D124" s="227" t="s">
        <v>162</v>
      </c>
      <c r="E124" s="246" t="s">
        <v>19</v>
      </c>
      <c r="F124" s="247" t="s">
        <v>204</v>
      </c>
      <c r="G124" s="245"/>
      <c r="H124" s="248">
        <v>48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162</v>
      </c>
      <c r="AU124" s="254" t="s">
        <v>82</v>
      </c>
      <c r="AV124" s="14" t="s">
        <v>158</v>
      </c>
      <c r="AW124" s="14" t="s">
        <v>33</v>
      </c>
      <c r="AX124" s="14" t="s">
        <v>80</v>
      </c>
      <c r="AY124" s="254" t="s">
        <v>151</v>
      </c>
    </row>
    <row r="125" s="12" customFormat="1" ht="22.8" customHeight="1">
      <c r="A125" s="12"/>
      <c r="B125" s="198"/>
      <c r="C125" s="199"/>
      <c r="D125" s="200" t="s">
        <v>71</v>
      </c>
      <c r="E125" s="212" t="s">
        <v>558</v>
      </c>
      <c r="F125" s="212" t="s">
        <v>559</v>
      </c>
      <c r="G125" s="199"/>
      <c r="H125" s="199"/>
      <c r="I125" s="202"/>
      <c r="J125" s="213">
        <f>BK125</f>
        <v>0</v>
      </c>
      <c r="K125" s="199"/>
      <c r="L125" s="204"/>
      <c r="M125" s="205"/>
      <c r="N125" s="206"/>
      <c r="O125" s="206"/>
      <c r="P125" s="207">
        <f>SUM(P126:P178)</f>
        <v>0</v>
      </c>
      <c r="Q125" s="206"/>
      <c r="R125" s="207">
        <f>SUM(R126:R178)</f>
        <v>17.2669</v>
      </c>
      <c r="S125" s="206"/>
      <c r="T125" s="208">
        <f>SUM(T126:T178)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169</v>
      </c>
      <c r="AT125" s="210" t="s">
        <v>71</v>
      </c>
      <c r="AU125" s="210" t="s">
        <v>80</v>
      </c>
      <c r="AY125" s="209" t="s">
        <v>151</v>
      </c>
      <c r="BK125" s="211">
        <f>SUM(BK126:BK178)</f>
        <v>0</v>
      </c>
    </row>
    <row r="126" s="2" customFormat="1" ht="16.5" customHeight="1">
      <c r="A126" s="40"/>
      <c r="B126" s="41"/>
      <c r="C126" s="214" t="s">
        <v>189</v>
      </c>
      <c r="D126" s="214" t="s">
        <v>153</v>
      </c>
      <c r="E126" s="215" t="s">
        <v>758</v>
      </c>
      <c r="F126" s="216" t="s">
        <v>759</v>
      </c>
      <c r="G126" s="217" t="s">
        <v>172</v>
      </c>
      <c r="H126" s="218">
        <v>43</v>
      </c>
      <c r="I126" s="219"/>
      <c r="J126" s="220">
        <f>ROUND(I126*H126,2)</f>
        <v>0</v>
      </c>
      <c r="K126" s="216" t="s">
        <v>157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471</v>
      </c>
      <c r="AT126" s="225" t="s">
        <v>153</v>
      </c>
      <c r="AU126" s="225" t="s">
        <v>82</v>
      </c>
      <c r="AY126" s="19" t="s">
        <v>151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80</v>
      </c>
      <c r="BK126" s="226">
        <f>ROUND(I126*H126,2)</f>
        <v>0</v>
      </c>
      <c r="BL126" s="19" t="s">
        <v>471</v>
      </c>
      <c r="BM126" s="225" t="s">
        <v>760</v>
      </c>
    </row>
    <row r="127" s="2" customFormat="1">
      <c r="A127" s="40"/>
      <c r="B127" s="41"/>
      <c r="C127" s="42"/>
      <c r="D127" s="227" t="s">
        <v>160</v>
      </c>
      <c r="E127" s="42"/>
      <c r="F127" s="228" t="s">
        <v>761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160</v>
      </c>
      <c r="AU127" s="19" t="s">
        <v>82</v>
      </c>
    </row>
    <row r="128" s="16" customFormat="1">
      <c r="A128" s="16"/>
      <c r="B128" s="270"/>
      <c r="C128" s="271"/>
      <c r="D128" s="227" t="s">
        <v>162</v>
      </c>
      <c r="E128" s="272" t="s">
        <v>19</v>
      </c>
      <c r="F128" s="273" t="s">
        <v>762</v>
      </c>
      <c r="G128" s="271"/>
      <c r="H128" s="272" t="s">
        <v>19</v>
      </c>
      <c r="I128" s="274"/>
      <c r="J128" s="271"/>
      <c r="K128" s="271"/>
      <c r="L128" s="275"/>
      <c r="M128" s="276"/>
      <c r="N128" s="277"/>
      <c r="O128" s="277"/>
      <c r="P128" s="277"/>
      <c r="Q128" s="277"/>
      <c r="R128" s="277"/>
      <c r="S128" s="277"/>
      <c r="T128" s="278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79" t="s">
        <v>162</v>
      </c>
      <c r="AU128" s="279" t="s">
        <v>82</v>
      </c>
      <c r="AV128" s="16" t="s">
        <v>80</v>
      </c>
      <c r="AW128" s="16" t="s">
        <v>33</v>
      </c>
      <c r="AX128" s="16" t="s">
        <v>72</v>
      </c>
      <c r="AY128" s="279" t="s">
        <v>151</v>
      </c>
    </row>
    <row r="129" s="13" customFormat="1">
      <c r="A129" s="13"/>
      <c r="B129" s="232"/>
      <c r="C129" s="233"/>
      <c r="D129" s="227" t="s">
        <v>162</v>
      </c>
      <c r="E129" s="234" t="s">
        <v>19</v>
      </c>
      <c r="F129" s="235" t="s">
        <v>763</v>
      </c>
      <c r="G129" s="233"/>
      <c r="H129" s="236">
        <v>30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162</v>
      </c>
      <c r="AU129" s="242" t="s">
        <v>82</v>
      </c>
      <c r="AV129" s="13" t="s">
        <v>82</v>
      </c>
      <c r="AW129" s="13" t="s">
        <v>33</v>
      </c>
      <c r="AX129" s="13" t="s">
        <v>72</v>
      </c>
      <c r="AY129" s="242" t="s">
        <v>151</v>
      </c>
    </row>
    <row r="130" s="13" customFormat="1">
      <c r="A130" s="13"/>
      <c r="B130" s="232"/>
      <c r="C130" s="233"/>
      <c r="D130" s="227" t="s">
        <v>162</v>
      </c>
      <c r="E130" s="234" t="s">
        <v>19</v>
      </c>
      <c r="F130" s="235" t="s">
        <v>236</v>
      </c>
      <c r="G130" s="233"/>
      <c r="H130" s="236">
        <v>13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162</v>
      </c>
      <c r="AU130" s="242" t="s">
        <v>82</v>
      </c>
      <c r="AV130" s="13" t="s">
        <v>82</v>
      </c>
      <c r="AW130" s="13" t="s">
        <v>33</v>
      </c>
      <c r="AX130" s="13" t="s">
        <v>72</v>
      </c>
      <c r="AY130" s="242" t="s">
        <v>151</v>
      </c>
    </row>
    <row r="131" s="14" customFormat="1">
      <c r="A131" s="14"/>
      <c r="B131" s="244"/>
      <c r="C131" s="245"/>
      <c r="D131" s="227" t="s">
        <v>162</v>
      </c>
      <c r="E131" s="246" t="s">
        <v>19</v>
      </c>
      <c r="F131" s="247" t="s">
        <v>204</v>
      </c>
      <c r="G131" s="245"/>
      <c r="H131" s="248">
        <v>43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162</v>
      </c>
      <c r="AU131" s="254" t="s">
        <v>82</v>
      </c>
      <c r="AV131" s="14" t="s">
        <v>158</v>
      </c>
      <c r="AW131" s="14" t="s">
        <v>33</v>
      </c>
      <c r="AX131" s="14" t="s">
        <v>80</v>
      </c>
      <c r="AY131" s="254" t="s">
        <v>151</v>
      </c>
    </row>
    <row r="132" s="2" customFormat="1" ht="16.5" customHeight="1">
      <c r="A132" s="40"/>
      <c r="B132" s="41"/>
      <c r="C132" s="214" t="s">
        <v>197</v>
      </c>
      <c r="D132" s="214" t="s">
        <v>153</v>
      </c>
      <c r="E132" s="215" t="s">
        <v>764</v>
      </c>
      <c r="F132" s="216" t="s">
        <v>765</v>
      </c>
      <c r="G132" s="217" t="s">
        <v>172</v>
      </c>
      <c r="H132" s="218">
        <v>14</v>
      </c>
      <c r="I132" s="219"/>
      <c r="J132" s="220">
        <f>ROUND(I132*H132,2)</f>
        <v>0</v>
      </c>
      <c r="K132" s="216" t="s">
        <v>157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471</v>
      </c>
      <c r="AT132" s="225" t="s">
        <v>153</v>
      </c>
      <c r="AU132" s="225" t="s">
        <v>82</v>
      </c>
      <c r="AY132" s="19" t="s">
        <v>151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80</v>
      </c>
      <c r="BK132" s="226">
        <f>ROUND(I132*H132,2)</f>
        <v>0</v>
      </c>
      <c r="BL132" s="19" t="s">
        <v>471</v>
      </c>
      <c r="BM132" s="225" t="s">
        <v>766</v>
      </c>
    </row>
    <row r="133" s="2" customFormat="1">
      <c r="A133" s="40"/>
      <c r="B133" s="41"/>
      <c r="C133" s="42"/>
      <c r="D133" s="227" t="s">
        <v>160</v>
      </c>
      <c r="E133" s="42"/>
      <c r="F133" s="228" t="s">
        <v>767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160</v>
      </c>
      <c r="AU133" s="19" t="s">
        <v>82</v>
      </c>
    </row>
    <row r="134" s="16" customFormat="1">
      <c r="A134" s="16"/>
      <c r="B134" s="270"/>
      <c r="C134" s="271"/>
      <c r="D134" s="227" t="s">
        <v>162</v>
      </c>
      <c r="E134" s="272" t="s">
        <v>19</v>
      </c>
      <c r="F134" s="273" t="s">
        <v>768</v>
      </c>
      <c r="G134" s="271"/>
      <c r="H134" s="272" t="s">
        <v>19</v>
      </c>
      <c r="I134" s="274"/>
      <c r="J134" s="271"/>
      <c r="K134" s="271"/>
      <c r="L134" s="275"/>
      <c r="M134" s="276"/>
      <c r="N134" s="277"/>
      <c r="O134" s="277"/>
      <c r="P134" s="277"/>
      <c r="Q134" s="277"/>
      <c r="R134" s="277"/>
      <c r="S134" s="277"/>
      <c r="T134" s="278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79" t="s">
        <v>162</v>
      </c>
      <c r="AU134" s="279" t="s">
        <v>82</v>
      </c>
      <c r="AV134" s="16" t="s">
        <v>80</v>
      </c>
      <c r="AW134" s="16" t="s">
        <v>33</v>
      </c>
      <c r="AX134" s="16" t="s">
        <v>72</v>
      </c>
      <c r="AY134" s="279" t="s">
        <v>151</v>
      </c>
    </row>
    <row r="135" s="13" customFormat="1">
      <c r="A135" s="13"/>
      <c r="B135" s="232"/>
      <c r="C135" s="233"/>
      <c r="D135" s="227" t="s">
        <v>162</v>
      </c>
      <c r="E135" s="234" t="s">
        <v>19</v>
      </c>
      <c r="F135" s="235" t="s">
        <v>197</v>
      </c>
      <c r="G135" s="233"/>
      <c r="H135" s="236">
        <v>7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162</v>
      </c>
      <c r="AU135" s="242" t="s">
        <v>82</v>
      </c>
      <c r="AV135" s="13" t="s">
        <v>82</v>
      </c>
      <c r="AW135" s="13" t="s">
        <v>33</v>
      </c>
      <c r="AX135" s="13" t="s">
        <v>72</v>
      </c>
      <c r="AY135" s="242" t="s">
        <v>151</v>
      </c>
    </row>
    <row r="136" s="13" customFormat="1">
      <c r="A136" s="13"/>
      <c r="B136" s="232"/>
      <c r="C136" s="233"/>
      <c r="D136" s="227" t="s">
        <v>162</v>
      </c>
      <c r="E136" s="234" t="s">
        <v>19</v>
      </c>
      <c r="F136" s="235" t="s">
        <v>197</v>
      </c>
      <c r="G136" s="233"/>
      <c r="H136" s="236">
        <v>7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162</v>
      </c>
      <c r="AU136" s="242" t="s">
        <v>82</v>
      </c>
      <c r="AV136" s="13" t="s">
        <v>82</v>
      </c>
      <c r="AW136" s="13" t="s">
        <v>33</v>
      </c>
      <c r="AX136" s="13" t="s">
        <v>72</v>
      </c>
      <c r="AY136" s="242" t="s">
        <v>151</v>
      </c>
    </row>
    <row r="137" s="14" customFormat="1">
      <c r="A137" s="14"/>
      <c r="B137" s="244"/>
      <c r="C137" s="245"/>
      <c r="D137" s="227" t="s">
        <v>162</v>
      </c>
      <c r="E137" s="246" t="s">
        <v>19</v>
      </c>
      <c r="F137" s="247" t="s">
        <v>204</v>
      </c>
      <c r="G137" s="245"/>
      <c r="H137" s="248">
        <v>14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162</v>
      </c>
      <c r="AU137" s="254" t="s">
        <v>82</v>
      </c>
      <c r="AV137" s="14" t="s">
        <v>158</v>
      </c>
      <c r="AW137" s="14" t="s">
        <v>33</v>
      </c>
      <c r="AX137" s="14" t="s">
        <v>80</v>
      </c>
      <c r="AY137" s="254" t="s">
        <v>151</v>
      </c>
    </row>
    <row r="138" s="2" customFormat="1" ht="21.75" customHeight="1">
      <c r="A138" s="40"/>
      <c r="B138" s="41"/>
      <c r="C138" s="214" t="s">
        <v>205</v>
      </c>
      <c r="D138" s="214" t="s">
        <v>153</v>
      </c>
      <c r="E138" s="215" t="s">
        <v>769</v>
      </c>
      <c r="F138" s="216" t="s">
        <v>770</v>
      </c>
      <c r="G138" s="217" t="s">
        <v>581</v>
      </c>
      <c r="H138" s="218">
        <v>7.8300000000000001</v>
      </c>
      <c r="I138" s="219"/>
      <c r="J138" s="220">
        <f>ROUND(I138*H138,2)</f>
        <v>0</v>
      </c>
      <c r="K138" s="216" t="s">
        <v>157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471</v>
      </c>
      <c r="AT138" s="225" t="s">
        <v>153</v>
      </c>
      <c r="AU138" s="225" t="s">
        <v>82</v>
      </c>
      <c r="AY138" s="19" t="s">
        <v>151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80</v>
      </c>
      <c r="BK138" s="226">
        <f>ROUND(I138*H138,2)</f>
        <v>0</v>
      </c>
      <c r="BL138" s="19" t="s">
        <v>471</v>
      </c>
      <c r="BM138" s="225" t="s">
        <v>771</v>
      </c>
    </row>
    <row r="139" s="2" customFormat="1">
      <c r="A139" s="40"/>
      <c r="B139" s="41"/>
      <c r="C139" s="42"/>
      <c r="D139" s="227" t="s">
        <v>160</v>
      </c>
      <c r="E139" s="42"/>
      <c r="F139" s="228" t="s">
        <v>772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160</v>
      </c>
      <c r="AU139" s="19" t="s">
        <v>82</v>
      </c>
    </row>
    <row r="140" s="13" customFormat="1">
      <c r="A140" s="13"/>
      <c r="B140" s="232"/>
      <c r="C140" s="233"/>
      <c r="D140" s="227" t="s">
        <v>162</v>
      </c>
      <c r="E140" s="234" t="s">
        <v>19</v>
      </c>
      <c r="F140" s="235" t="s">
        <v>773</v>
      </c>
      <c r="G140" s="233"/>
      <c r="H140" s="236">
        <v>5.5899999999999999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162</v>
      </c>
      <c r="AU140" s="242" t="s">
        <v>82</v>
      </c>
      <c r="AV140" s="13" t="s">
        <v>82</v>
      </c>
      <c r="AW140" s="13" t="s">
        <v>33</v>
      </c>
      <c r="AX140" s="13" t="s">
        <v>72</v>
      </c>
      <c r="AY140" s="242" t="s">
        <v>151</v>
      </c>
    </row>
    <row r="141" s="13" customFormat="1">
      <c r="A141" s="13"/>
      <c r="B141" s="232"/>
      <c r="C141" s="233"/>
      <c r="D141" s="227" t="s">
        <v>162</v>
      </c>
      <c r="E141" s="234" t="s">
        <v>19</v>
      </c>
      <c r="F141" s="235" t="s">
        <v>585</v>
      </c>
      <c r="G141" s="233"/>
      <c r="H141" s="236">
        <v>2.2400000000000002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162</v>
      </c>
      <c r="AU141" s="242" t="s">
        <v>82</v>
      </c>
      <c r="AV141" s="13" t="s">
        <v>82</v>
      </c>
      <c r="AW141" s="13" t="s">
        <v>33</v>
      </c>
      <c r="AX141" s="13" t="s">
        <v>72</v>
      </c>
      <c r="AY141" s="242" t="s">
        <v>151</v>
      </c>
    </row>
    <row r="142" s="14" customFormat="1">
      <c r="A142" s="14"/>
      <c r="B142" s="244"/>
      <c r="C142" s="245"/>
      <c r="D142" s="227" t="s">
        <v>162</v>
      </c>
      <c r="E142" s="246" t="s">
        <v>19</v>
      </c>
      <c r="F142" s="247" t="s">
        <v>204</v>
      </c>
      <c r="G142" s="245"/>
      <c r="H142" s="248">
        <v>7.8300000000000001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162</v>
      </c>
      <c r="AU142" s="254" t="s">
        <v>82</v>
      </c>
      <c r="AV142" s="14" t="s">
        <v>158</v>
      </c>
      <c r="AW142" s="14" t="s">
        <v>33</v>
      </c>
      <c r="AX142" s="14" t="s">
        <v>80</v>
      </c>
      <c r="AY142" s="254" t="s">
        <v>151</v>
      </c>
    </row>
    <row r="143" s="2" customFormat="1">
      <c r="A143" s="40"/>
      <c r="B143" s="41"/>
      <c r="C143" s="214" t="s">
        <v>195</v>
      </c>
      <c r="D143" s="214" t="s">
        <v>153</v>
      </c>
      <c r="E143" s="215" t="s">
        <v>774</v>
      </c>
      <c r="F143" s="216" t="s">
        <v>775</v>
      </c>
      <c r="G143" s="217" t="s">
        <v>581</v>
      </c>
      <c r="H143" s="218">
        <v>148.77000000000001</v>
      </c>
      <c r="I143" s="219"/>
      <c r="J143" s="220">
        <f>ROUND(I143*H143,2)</f>
        <v>0</v>
      </c>
      <c r="K143" s="216" t="s">
        <v>157</v>
      </c>
      <c r="L143" s="46"/>
      <c r="M143" s="221" t="s">
        <v>19</v>
      </c>
      <c r="N143" s="222" t="s">
        <v>43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471</v>
      </c>
      <c r="AT143" s="225" t="s">
        <v>153</v>
      </c>
      <c r="AU143" s="225" t="s">
        <v>82</v>
      </c>
      <c r="AY143" s="19" t="s">
        <v>151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80</v>
      </c>
      <c r="BK143" s="226">
        <f>ROUND(I143*H143,2)</f>
        <v>0</v>
      </c>
      <c r="BL143" s="19" t="s">
        <v>471</v>
      </c>
      <c r="BM143" s="225" t="s">
        <v>776</v>
      </c>
    </row>
    <row r="144" s="2" customFormat="1">
      <c r="A144" s="40"/>
      <c r="B144" s="41"/>
      <c r="C144" s="42"/>
      <c r="D144" s="227" t="s">
        <v>160</v>
      </c>
      <c r="E144" s="42"/>
      <c r="F144" s="228" t="s">
        <v>777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160</v>
      </c>
      <c r="AU144" s="19" t="s">
        <v>82</v>
      </c>
    </row>
    <row r="145" s="13" customFormat="1">
      <c r="A145" s="13"/>
      <c r="B145" s="232"/>
      <c r="C145" s="233"/>
      <c r="D145" s="227" t="s">
        <v>162</v>
      </c>
      <c r="E145" s="234" t="s">
        <v>19</v>
      </c>
      <c r="F145" s="235" t="s">
        <v>778</v>
      </c>
      <c r="G145" s="233"/>
      <c r="H145" s="236">
        <v>148.77000000000001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162</v>
      </c>
      <c r="AU145" s="242" t="s">
        <v>82</v>
      </c>
      <c r="AV145" s="13" t="s">
        <v>82</v>
      </c>
      <c r="AW145" s="13" t="s">
        <v>33</v>
      </c>
      <c r="AX145" s="13" t="s">
        <v>80</v>
      </c>
      <c r="AY145" s="242" t="s">
        <v>151</v>
      </c>
    </row>
    <row r="146" s="2" customFormat="1" ht="16.5" customHeight="1">
      <c r="A146" s="40"/>
      <c r="B146" s="41"/>
      <c r="C146" s="214" t="s">
        <v>217</v>
      </c>
      <c r="D146" s="214" t="s">
        <v>153</v>
      </c>
      <c r="E146" s="215" t="s">
        <v>779</v>
      </c>
      <c r="F146" s="216" t="s">
        <v>780</v>
      </c>
      <c r="G146" s="217" t="s">
        <v>172</v>
      </c>
      <c r="H146" s="218">
        <v>43</v>
      </c>
      <c r="I146" s="219"/>
      <c r="J146" s="220">
        <f>ROUND(I146*H146,2)</f>
        <v>0</v>
      </c>
      <c r="K146" s="216" t="s">
        <v>157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471</v>
      </c>
      <c r="AT146" s="225" t="s">
        <v>153</v>
      </c>
      <c r="AU146" s="225" t="s">
        <v>82</v>
      </c>
      <c r="AY146" s="19" t="s">
        <v>151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80</v>
      </c>
      <c r="BK146" s="226">
        <f>ROUND(I146*H146,2)</f>
        <v>0</v>
      </c>
      <c r="BL146" s="19" t="s">
        <v>471</v>
      </c>
      <c r="BM146" s="225" t="s">
        <v>781</v>
      </c>
    </row>
    <row r="147" s="2" customFormat="1">
      <c r="A147" s="40"/>
      <c r="B147" s="41"/>
      <c r="C147" s="42"/>
      <c r="D147" s="227" t="s">
        <v>160</v>
      </c>
      <c r="E147" s="42"/>
      <c r="F147" s="228" t="s">
        <v>782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160</v>
      </c>
      <c r="AU147" s="19" t="s">
        <v>82</v>
      </c>
    </row>
    <row r="148" s="16" customFormat="1">
      <c r="A148" s="16"/>
      <c r="B148" s="270"/>
      <c r="C148" s="271"/>
      <c r="D148" s="227" t="s">
        <v>162</v>
      </c>
      <c r="E148" s="272" t="s">
        <v>19</v>
      </c>
      <c r="F148" s="273" t="s">
        <v>783</v>
      </c>
      <c r="G148" s="271"/>
      <c r="H148" s="272" t="s">
        <v>19</v>
      </c>
      <c r="I148" s="274"/>
      <c r="J148" s="271"/>
      <c r="K148" s="271"/>
      <c r="L148" s="275"/>
      <c r="M148" s="276"/>
      <c r="N148" s="277"/>
      <c r="O148" s="277"/>
      <c r="P148" s="277"/>
      <c r="Q148" s="277"/>
      <c r="R148" s="277"/>
      <c r="S148" s="277"/>
      <c r="T148" s="27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9" t="s">
        <v>162</v>
      </c>
      <c r="AU148" s="279" t="s">
        <v>82</v>
      </c>
      <c r="AV148" s="16" t="s">
        <v>80</v>
      </c>
      <c r="AW148" s="16" t="s">
        <v>33</v>
      </c>
      <c r="AX148" s="16" t="s">
        <v>72</v>
      </c>
      <c r="AY148" s="279" t="s">
        <v>151</v>
      </c>
    </row>
    <row r="149" s="13" customFormat="1">
      <c r="A149" s="13"/>
      <c r="B149" s="232"/>
      <c r="C149" s="233"/>
      <c r="D149" s="227" t="s">
        <v>162</v>
      </c>
      <c r="E149" s="234" t="s">
        <v>19</v>
      </c>
      <c r="F149" s="235" t="s">
        <v>763</v>
      </c>
      <c r="G149" s="233"/>
      <c r="H149" s="236">
        <v>30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162</v>
      </c>
      <c r="AU149" s="242" t="s">
        <v>82</v>
      </c>
      <c r="AV149" s="13" t="s">
        <v>82</v>
      </c>
      <c r="AW149" s="13" t="s">
        <v>33</v>
      </c>
      <c r="AX149" s="13" t="s">
        <v>72</v>
      </c>
      <c r="AY149" s="242" t="s">
        <v>151</v>
      </c>
    </row>
    <row r="150" s="13" customFormat="1">
      <c r="A150" s="13"/>
      <c r="B150" s="232"/>
      <c r="C150" s="233"/>
      <c r="D150" s="227" t="s">
        <v>162</v>
      </c>
      <c r="E150" s="234" t="s">
        <v>19</v>
      </c>
      <c r="F150" s="235" t="s">
        <v>236</v>
      </c>
      <c r="G150" s="233"/>
      <c r="H150" s="236">
        <v>13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162</v>
      </c>
      <c r="AU150" s="242" t="s">
        <v>82</v>
      </c>
      <c r="AV150" s="13" t="s">
        <v>82</v>
      </c>
      <c r="AW150" s="13" t="s">
        <v>33</v>
      </c>
      <c r="AX150" s="13" t="s">
        <v>72</v>
      </c>
      <c r="AY150" s="242" t="s">
        <v>151</v>
      </c>
    </row>
    <row r="151" s="14" customFormat="1">
      <c r="A151" s="14"/>
      <c r="B151" s="244"/>
      <c r="C151" s="245"/>
      <c r="D151" s="227" t="s">
        <v>162</v>
      </c>
      <c r="E151" s="246" t="s">
        <v>19</v>
      </c>
      <c r="F151" s="247" t="s">
        <v>204</v>
      </c>
      <c r="G151" s="245"/>
      <c r="H151" s="248">
        <v>43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162</v>
      </c>
      <c r="AU151" s="254" t="s">
        <v>82</v>
      </c>
      <c r="AV151" s="14" t="s">
        <v>158</v>
      </c>
      <c r="AW151" s="14" t="s">
        <v>33</v>
      </c>
      <c r="AX151" s="14" t="s">
        <v>80</v>
      </c>
      <c r="AY151" s="254" t="s">
        <v>151</v>
      </c>
    </row>
    <row r="152" s="2" customFormat="1" ht="16.5" customHeight="1">
      <c r="A152" s="40"/>
      <c r="B152" s="41"/>
      <c r="C152" s="214" t="s">
        <v>222</v>
      </c>
      <c r="D152" s="214" t="s">
        <v>153</v>
      </c>
      <c r="E152" s="215" t="s">
        <v>784</v>
      </c>
      <c r="F152" s="216" t="s">
        <v>785</v>
      </c>
      <c r="G152" s="217" t="s">
        <v>172</v>
      </c>
      <c r="H152" s="218">
        <v>14</v>
      </c>
      <c r="I152" s="219"/>
      <c r="J152" s="220">
        <f>ROUND(I152*H152,2)</f>
        <v>0</v>
      </c>
      <c r="K152" s="216" t="s">
        <v>157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471</v>
      </c>
      <c r="AT152" s="225" t="s">
        <v>153</v>
      </c>
      <c r="AU152" s="225" t="s">
        <v>82</v>
      </c>
      <c r="AY152" s="19" t="s">
        <v>151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80</v>
      </c>
      <c r="BK152" s="226">
        <f>ROUND(I152*H152,2)</f>
        <v>0</v>
      </c>
      <c r="BL152" s="19" t="s">
        <v>471</v>
      </c>
      <c r="BM152" s="225" t="s">
        <v>786</v>
      </c>
    </row>
    <row r="153" s="2" customFormat="1">
      <c r="A153" s="40"/>
      <c r="B153" s="41"/>
      <c r="C153" s="42"/>
      <c r="D153" s="227" t="s">
        <v>160</v>
      </c>
      <c r="E153" s="42"/>
      <c r="F153" s="228" t="s">
        <v>787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160</v>
      </c>
      <c r="AU153" s="19" t="s">
        <v>82</v>
      </c>
    </row>
    <row r="154" s="16" customFormat="1">
      <c r="A154" s="16"/>
      <c r="B154" s="270"/>
      <c r="C154" s="271"/>
      <c r="D154" s="227" t="s">
        <v>162</v>
      </c>
      <c r="E154" s="272" t="s">
        <v>19</v>
      </c>
      <c r="F154" s="273" t="s">
        <v>788</v>
      </c>
      <c r="G154" s="271"/>
      <c r="H154" s="272" t="s">
        <v>19</v>
      </c>
      <c r="I154" s="274"/>
      <c r="J154" s="271"/>
      <c r="K154" s="271"/>
      <c r="L154" s="275"/>
      <c r="M154" s="276"/>
      <c r="N154" s="277"/>
      <c r="O154" s="277"/>
      <c r="P154" s="277"/>
      <c r="Q154" s="277"/>
      <c r="R154" s="277"/>
      <c r="S154" s="277"/>
      <c r="T154" s="278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9" t="s">
        <v>162</v>
      </c>
      <c r="AU154" s="279" t="s">
        <v>82</v>
      </c>
      <c r="AV154" s="16" t="s">
        <v>80</v>
      </c>
      <c r="AW154" s="16" t="s">
        <v>33</v>
      </c>
      <c r="AX154" s="16" t="s">
        <v>72</v>
      </c>
      <c r="AY154" s="279" t="s">
        <v>151</v>
      </c>
    </row>
    <row r="155" s="13" customFormat="1">
      <c r="A155" s="13"/>
      <c r="B155" s="232"/>
      <c r="C155" s="233"/>
      <c r="D155" s="227" t="s">
        <v>162</v>
      </c>
      <c r="E155" s="234" t="s">
        <v>19</v>
      </c>
      <c r="F155" s="235" t="s">
        <v>197</v>
      </c>
      <c r="G155" s="233"/>
      <c r="H155" s="236">
        <v>7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162</v>
      </c>
      <c r="AU155" s="242" t="s">
        <v>82</v>
      </c>
      <c r="AV155" s="13" t="s">
        <v>82</v>
      </c>
      <c r="AW155" s="13" t="s">
        <v>33</v>
      </c>
      <c r="AX155" s="13" t="s">
        <v>72</v>
      </c>
      <c r="AY155" s="242" t="s">
        <v>151</v>
      </c>
    </row>
    <row r="156" s="13" customFormat="1">
      <c r="A156" s="13"/>
      <c r="B156" s="232"/>
      <c r="C156" s="233"/>
      <c r="D156" s="227" t="s">
        <v>162</v>
      </c>
      <c r="E156" s="234" t="s">
        <v>19</v>
      </c>
      <c r="F156" s="235" t="s">
        <v>197</v>
      </c>
      <c r="G156" s="233"/>
      <c r="H156" s="236">
        <v>7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162</v>
      </c>
      <c r="AU156" s="242" t="s">
        <v>82</v>
      </c>
      <c r="AV156" s="13" t="s">
        <v>82</v>
      </c>
      <c r="AW156" s="13" t="s">
        <v>33</v>
      </c>
      <c r="AX156" s="13" t="s">
        <v>72</v>
      </c>
      <c r="AY156" s="242" t="s">
        <v>151</v>
      </c>
    </row>
    <row r="157" s="14" customFormat="1">
      <c r="A157" s="14"/>
      <c r="B157" s="244"/>
      <c r="C157" s="245"/>
      <c r="D157" s="227" t="s">
        <v>162</v>
      </c>
      <c r="E157" s="246" t="s">
        <v>19</v>
      </c>
      <c r="F157" s="247" t="s">
        <v>204</v>
      </c>
      <c r="G157" s="245"/>
      <c r="H157" s="248">
        <v>14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162</v>
      </c>
      <c r="AU157" s="254" t="s">
        <v>82</v>
      </c>
      <c r="AV157" s="14" t="s">
        <v>158</v>
      </c>
      <c r="AW157" s="14" t="s">
        <v>33</v>
      </c>
      <c r="AX157" s="14" t="s">
        <v>80</v>
      </c>
      <c r="AY157" s="254" t="s">
        <v>151</v>
      </c>
    </row>
    <row r="158" s="2" customFormat="1" ht="16.5" customHeight="1">
      <c r="A158" s="40"/>
      <c r="B158" s="41"/>
      <c r="C158" s="214" t="s">
        <v>230</v>
      </c>
      <c r="D158" s="214" t="s">
        <v>153</v>
      </c>
      <c r="E158" s="215" t="s">
        <v>789</v>
      </c>
      <c r="F158" s="216" t="s">
        <v>790</v>
      </c>
      <c r="G158" s="217" t="s">
        <v>172</v>
      </c>
      <c r="H158" s="218">
        <v>57</v>
      </c>
      <c r="I158" s="219"/>
      <c r="J158" s="220">
        <f>ROUND(I158*H158,2)</f>
        <v>0</v>
      </c>
      <c r="K158" s="216" t="s">
        <v>157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471</v>
      </c>
      <c r="AT158" s="225" t="s">
        <v>153</v>
      </c>
      <c r="AU158" s="225" t="s">
        <v>82</v>
      </c>
      <c r="AY158" s="19" t="s">
        <v>151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80</v>
      </c>
      <c r="BK158" s="226">
        <f>ROUND(I158*H158,2)</f>
        <v>0</v>
      </c>
      <c r="BL158" s="19" t="s">
        <v>471</v>
      </c>
      <c r="BM158" s="225" t="s">
        <v>791</v>
      </c>
    </row>
    <row r="159" s="2" customFormat="1">
      <c r="A159" s="40"/>
      <c r="B159" s="41"/>
      <c r="C159" s="42"/>
      <c r="D159" s="227" t="s">
        <v>160</v>
      </c>
      <c r="E159" s="42"/>
      <c r="F159" s="228" t="s">
        <v>792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160</v>
      </c>
      <c r="AU159" s="19" t="s">
        <v>82</v>
      </c>
    </row>
    <row r="160" s="13" customFormat="1">
      <c r="A160" s="13"/>
      <c r="B160" s="232"/>
      <c r="C160" s="233"/>
      <c r="D160" s="227" t="s">
        <v>162</v>
      </c>
      <c r="E160" s="234" t="s">
        <v>19</v>
      </c>
      <c r="F160" s="235" t="s">
        <v>793</v>
      </c>
      <c r="G160" s="233"/>
      <c r="H160" s="236">
        <v>43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162</v>
      </c>
      <c r="AU160" s="242" t="s">
        <v>82</v>
      </c>
      <c r="AV160" s="13" t="s">
        <v>82</v>
      </c>
      <c r="AW160" s="13" t="s">
        <v>33</v>
      </c>
      <c r="AX160" s="13" t="s">
        <v>72</v>
      </c>
      <c r="AY160" s="242" t="s">
        <v>151</v>
      </c>
    </row>
    <row r="161" s="13" customFormat="1">
      <c r="A161" s="13"/>
      <c r="B161" s="232"/>
      <c r="C161" s="233"/>
      <c r="D161" s="227" t="s">
        <v>162</v>
      </c>
      <c r="E161" s="234" t="s">
        <v>19</v>
      </c>
      <c r="F161" s="235" t="s">
        <v>574</v>
      </c>
      <c r="G161" s="233"/>
      <c r="H161" s="236">
        <v>14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162</v>
      </c>
      <c r="AU161" s="242" t="s">
        <v>82</v>
      </c>
      <c r="AV161" s="13" t="s">
        <v>82</v>
      </c>
      <c r="AW161" s="13" t="s">
        <v>33</v>
      </c>
      <c r="AX161" s="13" t="s">
        <v>72</v>
      </c>
      <c r="AY161" s="242" t="s">
        <v>151</v>
      </c>
    </row>
    <row r="162" s="14" customFormat="1">
      <c r="A162" s="14"/>
      <c r="B162" s="244"/>
      <c r="C162" s="245"/>
      <c r="D162" s="227" t="s">
        <v>162</v>
      </c>
      <c r="E162" s="246" t="s">
        <v>19</v>
      </c>
      <c r="F162" s="247" t="s">
        <v>204</v>
      </c>
      <c r="G162" s="245"/>
      <c r="H162" s="248">
        <v>57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162</v>
      </c>
      <c r="AU162" s="254" t="s">
        <v>82</v>
      </c>
      <c r="AV162" s="14" t="s">
        <v>158</v>
      </c>
      <c r="AW162" s="14" t="s">
        <v>33</v>
      </c>
      <c r="AX162" s="14" t="s">
        <v>80</v>
      </c>
      <c r="AY162" s="254" t="s">
        <v>151</v>
      </c>
    </row>
    <row r="163" s="2" customFormat="1" ht="16.5" customHeight="1">
      <c r="A163" s="40"/>
      <c r="B163" s="41"/>
      <c r="C163" s="280" t="s">
        <v>236</v>
      </c>
      <c r="D163" s="280" t="s">
        <v>455</v>
      </c>
      <c r="E163" s="281" t="s">
        <v>794</v>
      </c>
      <c r="F163" s="282" t="s">
        <v>795</v>
      </c>
      <c r="G163" s="283" t="s">
        <v>172</v>
      </c>
      <c r="H163" s="284">
        <v>37</v>
      </c>
      <c r="I163" s="285"/>
      <c r="J163" s="286">
        <f>ROUND(I163*H163,2)</f>
        <v>0</v>
      </c>
      <c r="K163" s="282" t="s">
        <v>157</v>
      </c>
      <c r="L163" s="287"/>
      <c r="M163" s="288" t="s">
        <v>19</v>
      </c>
      <c r="N163" s="289" t="s">
        <v>43</v>
      </c>
      <c r="O163" s="86"/>
      <c r="P163" s="223">
        <f>O163*H163</f>
        <v>0</v>
      </c>
      <c r="Q163" s="223">
        <v>0.00051999999999999995</v>
      </c>
      <c r="R163" s="223">
        <f>Q163*H163</f>
        <v>0.019239999999999997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597</v>
      </c>
      <c r="AT163" s="225" t="s">
        <v>455</v>
      </c>
      <c r="AU163" s="225" t="s">
        <v>82</v>
      </c>
      <c r="AY163" s="19" t="s">
        <v>151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80</v>
      </c>
      <c r="BK163" s="226">
        <f>ROUND(I163*H163,2)</f>
        <v>0</v>
      </c>
      <c r="BL163" s="19" t="s">
        <v>597</v>
      </c>
      <c r="BM163" s="225" t="s">
        <v>796</v>
      </c>
    </row>
    <row r="164" s="2" customFormat="1">
      <c r="A164" s="40"/>
      <c r="B164" s="41"/>
      <c r="C164" s="42"/>
      <c r="D164" s="227" t="s">
        <v>160</v>
      </c>
      <c r="E164" s="42"/>
      <c r="F164" s="228" t="s">
        <v>795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160</v>
      </c>
      <c r="AU164" s="19" t="s">
        <v>82</v>
      </c>
    </row>
    <row r="165" s="13" customFormat="1">
      <c r="A165" s="13"/>
      <c r="B165" s="232"/>
      <c r="C165" s="233"/>
      <c r="D165" s="227" t="s">
        <v>162</v>
      </c>
      <c r="E165" s="234" t="s">
        <v>19</v>
      </c>
      <c r="F165" s="235" t="s">
        <v>763</v>
      </c>
      <c r="G165" s="233"/>
      <c r="H165" s="236">
        <v>30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162</v>
      </c>
      <c r="AU165" s="242" t="s">
        <v>82</v>
      </c>
      <c r="AV165" s="13" t="s">
        <v>82</v>
      </c>
      <c r="AW165" s="13" t="s">
        <v>33</v>
      </c>
      <c r="AX165" s="13" t="s">
        <v>72</v>
      </c>
      <c r="AY165" s="242" t="s">
        <v>151</v>
      </c>
    </row>
    <row r="166" s="13" customFormat="1">
      <c r="A166" s="13"/>
      <c r="B166" s="232"/>
      <c r="C166" s="233"/>
      <c r="D166" s="227" t="s">
        <v>162</v>
      </c>
      <c r="E166" s="234" t="s">
        <v>19</v>
      </c>
      <c r="F166" s="235" t="s">
        <v>197</v>
      </c>
      <c r="G166" s="233"/>
      <c r="H166" s="236">
        <v>7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162</v>
      </c>
      <c r="AU166" s="242" t="s">
        <v>82</v>
      </c>
      <c r="AV166" s="13" t="s">
        <v>82</v>
      </c>
      <c r="AW166" s="13" t="s">
        <v>33</v>
      </c>
      <c r="AX166" s="13" t="s">
        <v>72</v>
      </c>
      <c r="AY166" s="242" t="s">
        <v>151</v>
      </c>
    </row>
    <row r="167" s="14" customFormat="1">
      <c r="A167" s="14"/>
      <c r="B167" s="244"/>
      <c r="C167" s="245"/>
      <c r="D167" s="227" t="s">
        <v>162</v>
      </c>
      <c r="E167" s="246" t="s">
        <v>19</v>
      </c>
      <c r="F167" s="247" t="s">
        <v>204</v>
      </c>
      <c r="G167" s="245"/>
      <c r="H167" s="248">
        <v>37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162</v>
      </c>
      <c r="AU167" s="254" t="s">
        <v>82</v>
      </c>
      <c r="AV167" s="14" t="s">
        <v>158</v>
      </c>
      <c r="AW167" s="14" t="s">
        <v>33</v>
      </c>
      <c r="AX167" s="14" t="s">
        <v>80</v>
      </c>
      <c r="AY167" s="254" t="s">
        <v>151</v>
      </c>
    </row>
    <row r="168" s="2" customFormat="1" ht="16.5" customHeight="1">
      <c r="A168" s="40"/>
      <c r="B168" s="41"/>
      <c r="C168" s="280" t="s">
        <v>242</v>
      </c>
      <c r="D168" s="280" t="s">
        <v>455</v>
      </c>
      <c r="E168" s="281" t="s">
        <v>797</v>
      </c>
      <c r="F168" s="282" t="s">
        <v>798</v>
      </c>
      <c r="G168" s="283" t="s">
        <v>172</v>
      </c>
      <c r="H168" s="284">
        <v>57</v>
      </c>
      <c r="I168" s="285"/>
      <c r="J168" s="286">
        <f>ROUND(I168*H168,2)</f>
        <v>0</v>
      </c>
      <c r="K168" s="282" t="s">
        <v>157</v>
      </c>
      <c r="L168" s="287"/>
      <c r="M168" s="288" t="s">
        <v>19</v>
      </c>
      <c r="N168" s="289" t="s">
        <v>43</v>
      </c>
      <c r="O168" s="86"/>
      <c r="P168" s="223">
        <f>O168*H168</f>
        <v>0</v>
      </c>
      <c r="Q168" s="223">
        <v>0.00038000000000000002</v>
      </c>
      <c r="R168" s="223">
        <f>Q168*H168</f>
        <v>0.021660000000000002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597</v>
      </c>
      <c r="AT168" s="225" t="s">
        <v>455</v>
      </c>
      <c r="AU168" s="225" t="s">
        <v>82</v>
      </c>
      <c r="AY168" s="19" t="s">
        <v>151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80</v>
      </c>
      <c r="BK168" s="226">
        <f>ROUND(I168*H168,2)</f>
        <v>0</v>
      </c>
      <c r="BL168" s="19" t="s">
        <v>597</v>
      </c>
      <c r="BM168" s="225" t="s">
        <v>799</v>
      </c>
    </row>
    <row r="169" s="2" customFormat="1">
      <c r="A169" s="40"/>
      <c r="B169" s="41"/>
      <c r="C169" s="42"/>
      <c r="D169" s="227" t="s">
        <v>160</v>
      </c>
      <c r="E169" s="42"/>
      <c r="F169" s="228" t="s">
        <v>798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160</v>
      </c>
      <c r="AU169" s="19" t="s">
        <v>82</v>
      </c>
    </row>
    <row r="170" s="13" customFormat="1">
      <c r="A170" s="13"/>
      <c r="B170" s="232"/>
      <c r="C170" s="233"/>
      <c r="D170" s="227" t="s">
        <v>162</v>
      </c>
      <c r="E170" s="234" t="s">
        <v>19</v>
      </c>
      <c r="F170" s="235" t="s">
        <v>763</v>
      </c>
      <c r="G170" s="233"/>
      <c r="H170" s="236">
        <v>30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162</v>
      </c>
      <c r="AU170" s="242" t="s">
        <v>82</v>
      </c>
      <c r="AV170" s="13" t="s">
        <v>82</v>
      </c>
      <c r="AW170" s="13" t="s">
        <v>33</v>
      </c>
      <c r="AX170" s="13" t="s">
        <v>72</v>
      </c>
      <c r="AY170" s="242" t="s">
        <v>151</v>
      </c>
    </row>
    <row r="171" s="13" customFormat="1">
      <c r="A171" s="13"/>
      <c r="B171" s="232"/>
      <c r="C171" s="233"/>
      <c r="D171" s="227" t="s">
        <v>162</v>
      </c>
      <c r="E171" s="234" t="s">
        <v>19</v>
      </c>
      <c r="F171" s="235" t="s">
        <v>236</v>
      </c>
      <c r="G171" s="233"/>
      <c r="H171" s="236">
        <v>13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162</v>
      </c>
      <c r="AU171" s="242" t="s">
        <v>82</v>
      </c>
      <c r="AV171" s="13" t="s">
        <v>82</v>
      </c>
      <c r="AW171" s="13" t="s">
        <v>33</v>
      </c>
      <c r="AX171" s="13" t="s">
        <v>72</v>
      </c>
      <c r="AY171" s="242" t="s">
        <v>151</v>
      </c>
    </row>
    <row r="172" s="13" customFormat="1">
      <c r="A172" s="13"/>
      <c r="B172" s="232"/>
      <c r="C172" s="233"/>
      <c r="D172" s="227" t="s">
        <v>162</v>
      </c>
      <c r="E172" s="234" t="s">
        <v>19</v>
      </c>
      <c r="F172" s="235" t="s">
        <v>574</v>
      </c>
      <c r="G172" s="233"/>
      <c r="H172" s="236">
        <v>14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162</v>
      </c>
      <c r="AU172" s="242" t="s">
        <v>82</v>
      </c>
      <c r="AV172" s="13" t="s">
        <v>82</v>
      </c>
      <c r="AW172" s="13" t="s">
        <v>33</v>
      </c>
      <c r="AX172" s="13" t="s">
        <v>72</v>
      </c>
      <c r="AY172" s="242" t="s">
        <v>151</v>
      </c>
    </row>
    <row r="173" s="14" customFormat="1">
      <c r="A173" s="14"/>
      <c r="B173" s="244"/>
      <c r="C173" s="245"/>
      <c r="D173" s="227" t="s">
        <v>162</v>
      </c>
      <c r="E173" s="246" t="s">
        <v>19</v>
      </c>
      <c r="F173" s="247" t="s">
        <v>204</v>
      </c>
      <c r="G173" s="245"/>
      <c r="H173" s="248">
        <v>57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162</v>
      </c>
      <c r="AU173" s="254" t="s">
        <v>82</v>
      </c>
      <c r="AV173" s="14" t="s">
        <v>158</v>
      </c>
      <c r="AW173" s="14" t="s">
        <v>33</v>
      </c>
      <c r="AX173" s="14" t="s">
        <v>80</v>
      </c>
      <c r="AY173" s="254" t="s">
        <v>151</v>
      </c>
    </row>
    <row r="174" s="2" customFormat="1" ht="16.5" customHeight="1">
      <c r="A174" s="40"/>
      <c r="B174" s="41"/>
      <c r="C174" s="280" t="s">
        <v>8</v>
      </c>
      <c r="D174" s="280" t="s">
        <v>455</v>
      </c>
      <c r="E174" s="281" t="s">
        <v>800</v>
      </c>
      <c r="F174" s="282" t="s">
        <v>601</v>
      </c>
      <c r="G174" s="283" t="s">
        <v>405</v>
      </c>
      <c r="H174" s="284">
        <v>17.225999999999999</v>
      </c>
      <c r="I174" s="285"/>
      <c r="J174" s="286">
        <f>ROUND(I174*H174,2)</f>
        <v>0</v>
      </c>
      <c r="K174" s="282" t="s">
        <v>157</v>
      </c>
      <c r="L174" s="287"/>
      <c r="M174" s="288" t="s">
        <v>19</v>
      </c>
      <c r="N174" s="289" t="s">
        <v>43</v>
      </c>
      <c r="O174" s="86"/>
      <c r="P174" s="223">
        <f>O174*H174</f>
        <v>0</v>
      </c>
      <c r="Q174" s="223">
        <v>1</v>
      </c>
      <c r="R174" s="223">
        <f>Q174*H174</f>
        <v>17.225999999999999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597</v>
      </c>
      <c r="AT174" s="225" t="s">
        <v>455</v>
      </c>
      <c r="AU174" s="225" t="s">
        <v>82</v>
      </c>
      <c r="AY174" s="19" t="s">
        <v>151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80</v>
      </c>
      <c r="BK174" s="226">
        <f>ROUND(I174*H174,2)</f>
        <v>0</v>
      </c>
      <c r="BL174" s="19" t="s">
        <v>597</v>
      </c>
      <c r="BM174" s="225" t="s">
        <v>801</v>
      </c>
    </row>
    <row r="175" s="2" customFormat="1">
      <c r="A175" s="40"/>
      <c r="B175" s="41"/>
      <c r="C175" s="42"/>
      <c r="D175" s="227" t="s">
        <v>160</v>
      </c>
      <c r="E175" s="42"/>
      <c r="F175" s="228" t="s">
        <v>601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160</v>
      </c>
      <c r="AU175" s="19" t="s">
        <v>82</v>
      </c>
    </row>
    <row r="176" s="13" customFormat="1">
      <c r="A176" s="13"/>
      <c r="B176" s="232"/>
      <c r="C176" s="233"/>
      <c r="D176" s="227" t="s">
        <v>162</v>
      </c>
      <c r="E176" s="234" t="s">
        <v>19</v>
      </c>
      <c r="F176" s="235" t="s">
        <v>802</v>
      </c>
      <c r="G176" s="233"/>
      <c r="H176" s="236">
        <v>12.298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162</v>
      </c>
      <c r="AU176" s="242" t="s">
        <v>82</v>
      </c>
      <c r="AV176" s="13" t="s">
        <v>82</v>
      </c>
      <c r="AW176" s="13" t="s">
        <v>33</v>
      </c>
      <c r="AX176" s="13" t="s">
        <v>72</v>
      </c>
      <c r="AY176" s="242" t="s">
        <v>151</v>
      </c>
    </row>
    <row r="177" s="13" customFormat="1">
      <c r="A177" s="13"/>
      <c r="B177" s="232"/>
      <c r="C177" s="233"/>
      <c r="D177" s="227" t="s">
        <v>162</v>
      </c>
      <c r="E177" s="234" t="s">
        <v>19</v>
      </c>
      <c r="F177" s="235" t="s">
        <v>604</v>
      </c>
      <c r="G177" s="233"/>
      <c r="H177" s="236">
        <v>4.9279999999999999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162</v>
      </c>
      <c r="AU177" s="242" t="s">
        <v>82</v>
      </c>
      <c r="AV177" s="13" t="s">
        <v>82</v>
      </c>
      <c r="AW177" s="13" t="s">
        <v>33</v>
      </c>
      <c r="AX177" s="13" t="s">
        <v>72</v>
      </c>
      <c r="AY177" s="242" t="s">
        <v>151</v>
      </c>
    </row>
    <row r="178" s="14" customFormat="1">
      <c r="A178" s="14"/>
      <c r="B178" s="244"/>
      <c r="C178" s="245"/>
      <c r="D178" s="227" t="s">
        <v>162</v>
      </c>
      <c r="E178" s="246" t="s">
        <v>19</v>
      </c>
      <c r="F178" s="247" t="s">
        <v>204</v>
      </c>
      <c r="G178" s="245"/>
      <c r="H178" s="248">
        <v>17.225999999999999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162</v>
      </c>
      <c r="AU178" s="254" t="s">
        <v>82</v>
      </c>
      <c r="AV178" s="14" t="s">
        <v>158</v>
      </c>
      <c r="AW178" s="14" t="s">
        <v>33</v>
      </c>
      <c r="AX178" s="14" t="s">
        <v>80</v>
      </c>
      <c r="AY178" s="254" t="s">
        <v>151</v>
      </c>
    </row>
    <row r="179" s="12" customFormat="1" ht="25.92" customHeight="1">
      <c r="A179" s="12"/>
      <c r="B179" s="198"/>
      <c r="C179" s="199"/>
      <c r="D179" s="200" t="s">
        <v>71</v>
      </c>
      <c r="E179" s="201" t="s">
        <v>425</v>
      </c>
      <c r="F179" s="201" t="s">
        <v>426</v>
      </c>
      <c r="G179" s="199"/>
      <c r="H179" s="199"/>
      <c r="I179" s="202"/>
      <c r="J179" s="203">
        <f>BK179</f>
        <v>0</v>
      </c>
      <c r="K179" s="199"/>
      <c r="L179" s="204"/>
      <c r="M179" s="205"/>
      <c r="N179" s="206"/>
      <c r="O179" s="206"/>
      <c r="P179" s="207">
        <f>P180+P186</f>
        <v>0</v>
      </c>
      <c r="Q179" s="206"/>
      <c r="R179" s="207">
        <f>R180+R186</f>
        <v>0</v>
      </c>
      <c r="S179" s="206"/>
      <c r="T179" s="208">
        <f>T180+T186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9" t="s">
        <v>181</v>
      </c>
      <c r="AT179" s="210" t="s">
        <v>71</v>
      </c>
      <c r="AU179" s="210" t="s">
        <v>72</v>
      </c>
      <c r="AY179" s="209" t="s">
        <v>151</v>
      </c>
      <c r="BK179" s="211">
        <f>BK180+BK186</f>
        <v>0</v>
      </c>
    </row>
    <row r="180" s="12" customFormat="1" ht="22.8" customHeight="1">
      <c r="A180" s="12"/>
      <c r="B180" s="198"/>
      <c r="C180" s="199"/>
      <c r="D180" s="200" t="s">
        <v>71</v>
      </c>
      <c r="E180" s="212" t="s">
        <v>427</v>
      </c>
      <c r="F180" s="212" t="s">
        <v>428</v>
      </c>
      <c r="G180" s="199"/>
      <c r="H180" s="199"/>
      <c r="I180" s="202"/>
      <c r="J180" s="213">
        <f>BK180</f>
        <v>0</v>
      </c>
      <c r="K180" s="199"/>
      <c r="L180" s="204"/>
      <c r="M180" s="205"/>
      <c r="N180" s="206"/>
      <c r="O180" s="206"/>
      <c r="P180" s="207">
        <f>SUM(P181:P185)</f>
        <v>0</v>
      </c>
      <c r="Q180" s="206"/>
      <c r="R180" s="207">
        <f>SUM(R181:R185)</f>
        <v>0</v>
      </c>
      <c r="S180" s="206"/>
      <c r="T180" s="208">
        <f>SUM(T181:T185)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9" t="s">
        <v>181</v>
      </c>
      <c r="AT180" s="210" t="s">
        <v>71</v>
      </c>
      <c r="AU180" s="210" t="s">
        <v>80</v>
      </c>
      <c r="AY180" s="209" t="s">
        <v>151</v>
      </c>
      <c r="BK180" s="211">
        <f>SUM(BK181:BK185)</f>
        <v>0</v>
      </c>
    </row>
    <row r="181" s="2" customFormat="1" ht="16.5" customHeight="1">
      <c r="A181" s="40"/>
      <c r="B181" s="41"/>
      <c r="C181" s="214" t="s">
        <v>253</v>
      </c>
      <c r="D181" s="214" t="s">
        <v>153</v>
      </c>
      <c r="E181" s="215" t="s">
        <v>620</v>
      </c>
      <c r="F181" s="216" t="s">
        <v>621</v>
      </c>
      <c r="G181" s="217" t="s">
        <v>622</v>
      </c>
      <c r="H181" s="218">
        <v>1</v>
      </c>
      <c r="I181" s="219"/>
      <c r="J181" s="220">
        <f>ROUND(I181*H181,2)</f>
        <v>0</v>
      </c>
      <c r="K181" s="216" t="s">
        <v>157</v>
      </c>
      <c r="L181" s="46"/>
      <c r="M181" s="221" t="s">
        <v>19</v>
      </c>
      <c r="N181" s="222" t="s">
        <v>43</v>
      </c>
      <c r="O181" s="86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433</v>
      </c>
      <c r="AT181" s="225" t="s">
        <v>153</v>
      </c>
      <c r="AU181" s="225" t="s">
        <v>82</v>
      </c>
      <c r="AY181" s="19" t="s">
        <v>151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80</v>
      </c>
      <c r="BK181" s="226">
        <f>ROUND(I181*H181,2)</f>
        <v>0</v>
      </c>
      <c r="BL181" s="19" t="s">
        <v>433</v>
      </c>
      <c r="BM181" s="225" t="s">
        <v>803</v>
      </c>
    </row>
    <row r="182" s="2" customFormat="1">
      <c r="A182" s="40"/>
      <c r="B182" s="41"/>
      <c r="C182" s="42"/>
      <c r="D182" s="227" t="s">
        <v>160</v>
      </c>
      <c r="E182" s="42"/>
      <c r="F182" s="228" t="s">
        <v>621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160</v>
      </c>
      <c r="AU182" s="19" t="s">
        <v>82</v>
      </c>
    </row>
    <row r="183" s="13" customFormat="1">
      <c r="A183" s="13"/>
      <c r="B183" s="232"/>
      <c r="C183" s="233"/>
      <c r="D183" s="227" t="s">
        <v>162</v>
      </c>
      <c r="E183" s="234" t="s">
        <v>19</v>
      </c>
      <c r="F183" s="235" t="s">
        <v>80</v>
      </c>
      <c r="G183" s="233"/>
      <c r="H183" s="236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162</v>
      </c>
      <c r="AU183" s="242" t="s">
        <v>82</v>
      </c>
      <c r="AV183" s="13" t="s">
        <v>82</v>
      </c>
      <c r="AW183" s="13" t="s">
        <v>33</v>
      </c>
      <c r="AX183" s="13" t="s">
        <v>80</v>
      </c>
      <c r="AY183" s="242" t="s">
        <v>151</v>
      </c>
    </row>
    <row r="184" s="2" customFormat="1" ht="16.5" customHeight="1">
      <c r="A184" s="40"/>
      <c r="B184" s="41"/>
      <c r="C184" s="214" t="s">
        <v>259</v>
      </c>
      <c r="D184" s="214" t="s">
        <v>153</v>
      </c>
      <c r="E184" s="215" t="s">
        <v>624</v>
      </c>
      <c r="F184" s="216" t="s">
        <v>625</v>
      </c>
      <c r="G184" s="217" t="s">
        <v>622</v>
      </c>
      <c r="H184" s="218">
        <v>1</v>
      </c>
      <c r="I184" s="219"/>
      <c r="J184" s="220">
        <f>ROUND(I184*H184,2)</f>
        <v>0</v>
      </c>
      <c r="K184" s="216" t="s">
        <v>157</v>
      </c>
      <c r="L184" s="46"/>
      <c r="M184" s="221" t="s">
        <v>19</v>
      </c>
      <c r="N184" s="222" t="s">
        <v>43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433</v>
      </c>
      <c r="AT184" s="225" t="s">
        <v>153</v>
      </c>
      <c r="AU184" s="225" t="s">
        <v>82</v>
      </c>
      <c r="AY184" s="19" t="s">
        <v>151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80</v>
      </c>
      <c r="BK184" s="226">
        <f>ROUND(I184*H184,2)</f>
        <v>0</v>
      </c>
      <c r="BL184" s="19" t="s">
        <v>433</v>
      </c>
      <c r="BM184" s="225" t="s">
        <v>804</v>
      </c>
    </row>
    <row r="185" s="2" customFormat="1">
      <c r="A185" s="40"/>
      <c r="B185" s="41"/>
      <c r="C185" s="42"/>
      <c r="D185" s="227" t="s">
        <v>160</v>
      </c>
      <c r="E185" s="42"/>
      <c r="F185" s="228" t="s">
        <v>625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160</v>
      </c>
      <c r="AU185" s="19" t="s">
        <v>82</v>
      </c>
    </row>
    <row r="186" s="12" customFormat="1" ht="22.8" customHeight="1">
      <c r="A186" s="12"/>
      <c r="B186" s="198"/>
      <c r="C186" s="199"/>
      <c r="D186" s="200" t="s">
        <v>71</v>
      </c>
      <c r="E186" s="212" t="s">
        <v>628</v>
      </c>
      <c r="F186" s="212" t="s">
        <v>629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SUM(P187:P190)</f>
        <v>0</v>
      </c>
      <c r="Q186" s="206"/>
      <c r="R186" s="207">
        <f>SUM(R187:R190)</f>
        <v>0</v>
      </c>
      <c r="S186" s="206"/>
      <c r="T186" s="208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181</v>
      </c>
      <c r="AT186" s="210" t="s">
        <v>71</v>
      </c>
      <c r="AU186" s="210" t="s">
        <v>80</v>
      </c>
      <c r="AY186" s="209" t="s">
        <v>151</v>
      </c>
      <c r="BK186" s="211">
        <f>SUM(BK187:BK190)</f>
        <v>0</v>
      </c>
    </row>
    <row r="187" s="2" customFormat="1" ht="16.5" customHeight="1">
      <c r="A187" s="40"/>
      <c r="B187" s="41"/>
      <c r="C187" s="214" t="s">
        <v>266</v>
      </c>
      <c r="D187" s="214" t="s">
        <v>153</v>
      </c>
      <c r="E187" s="215" t="s">
        <v>630</v>
      </c>
      <c r="F187" s="216" t="s">
        <v>631</v>
      </c>
      <c r="G187" s="217" t="s">
        <v>805</v>
      </c>
      <c r="H187" s="218">
        <v>10</v>
      </c>
      <c r="I187" s="219"/>
      <c r="J187" s="220">
        <f>ROUND(I187*H187,2)</f>
        <v>0</v>
      </c>
      <c r="K187" s="216" t="s">
        <v>157</v>
      </c>
      <c r="L187" s="46"/>
      <c r="M187" s="221" t="s">
        <v>19</v>
      </c>
      <c r="N187" s="222" t="s">
        <v>43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433</v>
      </c>
      <c r="AT187" s="225" t="s">
        <v>153</v>
      </c>
      <c r="AU187" s="225" t="s">
        <v>82</v>
      </c>
      <c r="AY187" s="19" t="s">
        <v>151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80</v>
      </c>
      <c r="BK187" s="226">
        <f>ROUND(I187*H187,2)</f>
        <v>0</v>
      </c>
      <c r="BL187" s="19" t="s">
        <v>433</v>
      </c>
      <c r="BM187" s="225" t="s">
        <v>806</v>
      </c>
    </row>
    <row r="188" s="2" customFormat="1">
      <c r="A188" s="40"/>
      <c r="B188" s="41"/>
      <c r="C188" s="42"/>
      <c r="D188" s="227" t="s">
        <v>160</v>
      </c>
      <c r="E188" s="42"/>
      <c r="F188" s="228" t="s">
        <v>631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160</v>
      </c>
      <c r="AU188" s="19" t="s">
        <v>82</v>
      </c>
    </row>
    <row r="189" s="13" customFormat="1">
      <c r="A189" s="13"/>
      <c r="B189" s="232"/>
      <c r="C189" s="233"/>
      <c r="D189" s="227" t="s">
        <v>162</v>
      </c>
      <c r="E189" s="234" t="s">
        <v>19</v>
      </c>
      <c r="F189" s="235" t="s">
        <v>693</v>
      </c>
      <c r="G189" s="233"/>
      <c r="H189" s="236">
        <v>10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162</v>
      </c>
      <c r="AU189" s="242" t="s">
        <v>82</v>
      </c>
      <c r="AV189" s="13" t="s">
        <v>82</v>
      </c>
      <c r="AW189" s="13" t="s">
        <v>33</v>
      </c>
      <c r="AX189" s="13" t="s">
        <v>80</v>
      </c>
      <c r="AY189" s="242" t="s">
        <v>151</v>
      </c>
    </row>
    <row r="190" s="16" customFormat="1">
      <c r="A190" s="16"/>
      <c r="B190" s="270"/>
      <c r="C190" s="271"/>
      <c r="D190" s="227" t="s">
        <v>162</v>
      </c>
      <c r="E190" s="272" t="s">
        <v>19</v>
      </c>
      <c r="F190" s="273" t="s">
        <v>634</v>
      </c>
      <c r="G190" s="271"/>
      <c r="H190" s="272" t="s">
        <v>19</v>
      </c>
      <c r="I190" s="274"/>
      <c r="J190" s="271"/>
      <c r="K190" s="271"/>
      <c r="L190" s="275"/>
      <c r="M190" s="293"/>
      <c r="N190" s="294"/>
      <c r="O190" s="294"/>
      <c r="P190" s="294"/>
      <c r="Q190" s="294"/>
      <c r="R190" s="294"/>
      <c r="S190" s="294"/>
      <c r="T190" s="295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79" t="s">
        <v>162</v>
      </c>
      <c r="AU190" s="279" t="s">
        <v>82</v>
      </c>
      <c r="AV190" s="16" t="s">
        <v>80</v>
      </c>
      <c r="AW190" s="16" t="s">
        <v>33</v>
      </c>
      <c r="AX190" s="16" t="s">
        <v>72</v>
      </c>
      <c r="AY190" s="279" t="s">
        <v>151</v>
      </c>
    </row>
    <row r="191" s="2" customFormat="1" ht="6.96" customHeight="1">
      <c r="A191" s="40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46"/>
      <c r="M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</sheetData>
  <sheetProtection sheet="1" autoFilter="0" formatColumns="0" formatRows="0" objects="1" scenarios="1" spinCount="100000" saltValue="w6WZTR2cRZoSo2x4QIhKpMIFrFtC0obiEgFI3FRQqhT4Sc6+lCoXb+/fEJaUgrGFQMUMvHjY0deU51ZyfKRYbg==" hashValue="7cBnokNflhQNqr36aOr/dm1KGgBfPeddA8N4CPBn5HjYFAcDL8MjhEB7A2kO4K1i6rZXQNJOD1uBSUfAu31H1g==" algorithmName="SHA-512" password="CC35"/>
  <autoFilter ref="C94:K1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807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438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808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440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ROUND((SUM(BE93:BE216)),  2)</f>
        <v>0</v>
      </c>
      <c r="G35" s="40"/>
      <c r="H35" s="40"/>
      <c r="I35" s="159">
        <v>0.20999999999999999</v>
      </c>
      <c r="J35" s="158">
        <f>ROUND(((SUM(BE93:BE216))*I35),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ROUND((SUM(BF93:BF216)),  2)</f>
        <v>0</v>
      </c>
      <c r="G36" s="40"/>
      <c r="H36" s="40"/>
      <c r="I36" s="159">
        <v>0.14999999999999999</v>
      </c>
      <c r="J36" s="158">
        <f>ROUND(((SUM(BF93:BF216))*I36),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ROUND((SUM(BG93:BG216)),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ROUND((SUM(BH93:BH216)),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ROUND((SUM(BI93:BI216)),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807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438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432 - Ocharana kabelu VO THMP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6"/>
      <c r="C66" s="177"/>
      <c r="D66" s="178" t="s">
        <v>441</v>
      </c>
      <c r="E66" s="179"/>
      <c r="F66" s="179"/>
      <c r="G66" s="179"/>
      <c r="H66" s="179"/>
      <c r="I66" s="179"/>
      <c r="J66" s="180">
        <f>J99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2"/>
      <c r="C67" s="127"/>
      <c r="D67" s="183" t="s">
        <v>695</v>
      </c>
      <c r="E67" s="184"/>
      <c r="F67" s="184"/>
      <c r="G67" s="184"/>
      <c r="H67" s="184"/>
      <c r="I67" s="184"/>
      <c r="J67" s="185">
        <f>J100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442</v>
      </c>
      <c r="E68" s="184"/>
      <c r="F68" s="184"/>
      <c r="G68" s="184"/>
      <c r="H68" s="184"/>
      <c r="I68" s="184"/>
      <c r="J68" s="185">
        <f>J141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443</v>
      </c>
      <c r="E69" s="184"/>
      <c r="F69" s="184"/>
      <c r="G69" s="184"/>
      <c r="H69" s="184"/>
      <c r="I69" s="184"/>
      <c r="J69" s="185">
        <f>J150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6"/>
      <c r="C70" s="177"/>
      <c r="D70" s="178" t="s">
        <v>134</v>
      </c>
      <c r="E70" s="179"/>
      <c r="F70" s="179"/>
      <c r="G70" s="179"/>
      <c r="H70" s="179"/>
      <c r="I70" s="179"/>
      <c r="J70" s="180">
        <f>J210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2"/>
      <c r="C71" s="127"/>
      <c r="D71" s="183" t="s">
        <v>135</v>
      </c>
      <c r="E71" s="184"/>
      <c r="F71" s="184"/>
      <c r="G71" s="184"/>
      <c r="H71" s="184"/>
      <c r="I71" s="184"/>
      <c r="J71" s="185">
        <f>J211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136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1" t="str">
        <f>E7</f>
        <v>Most, náměstí Řeporyje D 012, č.akce 1061, Praha 13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1" t="s">
        <v>807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438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432 - Ocharana kabelu VO THMP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>Praha 13 - Řeporyje</v>
      </c>
      <c r="G87" s="42"/>
      <c r="H87" s="42"/>
      <c r="I87" s="34" t="s">
        <v>23</v>
      </c>
      <c r="J87" s="74" t="str">
        <f>IF(J14="","",J14)</f>
        <v>18. 2. 2021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TSK hl.m. Prahy</v>
      </c>
      <c r="G89" s="42"/>
      <c r="H89" s="42"/>
      <c r="I89" s="34" t="s">
        <v>31</v>
      </c>
      <c r="J89" s="38" t="str">
        <f>E23</f>
        <v>Pontex, spol. s 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34" t="s">
        <v>34</v>
      </c>
      <c r="J90" s="38" t="str">
        <f>E26</f>
        <v>ing. Pokorná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7"/>
      <c r="B92" s="188"/>
      <c r="C92" s="189" t="s">
        <v>137</v>
      </c>
      <c r="D92" s="190" t="s">
        <v>57</v>
      </c>
      <c r="E92" s="190" t="s">
        <v>53</v>
      </c>
      <c r="F92" s="190" t="s">
        <v>54</v>
      </c>
      <c r="G92" s="190" t="s">
        <v>138</v>
      </c>
      <c r="H92" s="190" t="s">
        <v>139</v>
      </c>
      <c r="I92" s="190" t="s">
        <v>140</v>
      </c>
      <c r="J92" s="190" t="s">
        <v>127</v>
      </c>
      <c r="K92" s="191" t="s">
        <v>141</v>
      </c>
      <c r="L92" s="192"/>
      <c r="M92" s="94" t="s">
        <v>19</v>
      </c>
      <c r="N92" s="95" t="s">
        <v>42</v>
      </c>
      <c r="O92" s="95" t="s">
        <v>142</v>
      </c>
      <c r="P92" s="95" t="s">
        <v>143</v>
      </c>
      <c r="Q92" s="95" t="s">
        <v>144</v>
      </c>
      <c r="R92" s="95" t="s">
        <v>145</v>
      </c>
      <c r="S92" s="95" t="s">
        <v>146</v>
      </c>
      <c r="T92" s="96" t="s">
        <v>147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="2" customFormat="1" ht="22.8" customHeight="1">
      <c r="A93" s="40"/>
      <c r="B93" s="41"/>
      <c r="C93" s="101" t="s">
        <v>148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P94+P99+P210</f>
        <v>0</v>
      </c>
      <c r="Q93" s="98"/>
      <c r="R93" s="195">
        <f>R94+R99+R210</f>
        <v>21.127443</v>
      </c>
      <c r="S93" s="98"/>
      <c r="T93" s="196">
        <f>T94+T99+T210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128</v>
      </c>
      <c r="BK93" s="197">
        <f>BK94+BK99+BK210</f>
        <v>0</v>
      </c>
    </row>
    <row r="94" s="12" customFormat="1" ht="25.92" customHeight="1">
      <c r="A94" s="12"/>
      <c r="B94" s="198"/>
      <c r="C94" s="199"/>
      <c r="D94" s="200" t="s">
        <v>71</v>
      </c>
      <c r="E94" s="201" t="s">
        <v>149</v>
      </c>
      <c r="F94" s="201" t="s">
        <v>150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</v>
      </c>
      <c r="S94" s="206"/>
      <c r="T94" s="20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80</v>
      </c>
      <c r="AT94" s="210" t="s">
        <v>71</v>
      </c>
      <c r="AU94" s="210" t="s">
        <v>72</v>
      </c>
      <c r="AY94" s="209" t="s">
        <v>151</v>
      </c>
      <c r="BK94" s="211">
        <f>BK95</f>
        <v>0</v>
      </c>
    </row>
    <row r="95" s="12" customFormat="1" ht="22.8" customHeight="1">
      <c r="A95" s="12"/>
      <c r="B95" s="198"/>
      <c r="C95" s="199"/>
      <c r="D95" s="200" t="s">
        <v>71</v>
      </c>
      <c r="E95" s="212" t="s">
        <v>80</v>
      </c>
      <c r="F95" s="212" t="s">
        <v>152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SUM(P96:P98)</f>
        <v>0</v>
      </c>
      <c r="Q95" s="206"/>
      <c r="R95" s="207">
        <f>SUM(R96:R98)</f>
        <v>0</v>
      </c>
      <c r="S95" s="206"/>
      <c r="T95" s="208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80</v>
      </c>
      <c r="AY95" s="209" t="s">
        <v>151</v>
      </c>
      <c r="BK95" s="211">
        <f>SUM(BK96:BK98)</f>
        <v>0</v>
      </c>
    </row>
    <row r="96" s="2" customFormat="1" ht="16.5" customHeight="1">
      <c r="A96" s="40"/>
      <c r="B96" s="41"/>
      <c r="C96" s="214" t="s">
        <v>80</v>
      </c>
      <c r="D96" s="214" t="s">
        <v>153</v>
      </c>
      <c r="E96" s="215" t="s">
        <v>445</v>
      </c>
      <c r="F96" s="216" t="s">
        <v>446</v>
      </c>
      <c r="G96" s="217" t="s">
        <v>405</v>
      </c>
      <c r="H96" s="218">
        <v>3.3410000000000002</v>
      </c>
      <c r="I96" s="219"/>
      <c r="J96" s="220">
        <f>ROUND(I96*H96,2)</f>
        <v>0</v>
      </c>
      <c r="K96" s="216" t="s">
        <v>157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158</v>
      </c>
      <c r="AT96" s="225" t="s">
        <v>153</v>
      </c>
      <c r="AU96" s="225" t="s">
        <v>82</v>
      </c>
      <c r="AY96" s="19" t="s">
        <v>151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80</v>
      </c>
      <c r="BK96" s="226">
        <f>ROUND(I96*H96,2)</f>
        <v>0</v>
      </c>
      <c r="BL96" s="19" t="s">
        <v>158</v>
      </c>
      <c r="BM96" s="225" t="s">
        <v>809</v>
      </c>
    </row>
    <row r="97" s="2" customFormat="1">
      <c r="A97" s="40"/>
      <c r="B97" s="41"/>
      <c r="C97" s="42"/>
      <c r="D97" s="227" t="s">
        <v>160</v>
      </c>
      <c r="E97" s="42"/>
      <c r="F97" s="228" t="s">
        <v>448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160</v>
      </c>
      <c r="AU97" s="19" t="s">
        <v>82</v>
      </c>
    </row>
    <row r="98" s="13" customFormat="1">
      <c r="A98" s="13"/>
      <c r="B98" s="232"/>
      <c r="C98" s="233"/>
      <c r="D98" s="227" t="s">
        <v>162</v>
      </c>
      <c r="E98" s="234" t="s">
        <v>19</v>
      </c>
      <c r="F98" s="235" t="s">
        <v>810</v>
      </c>
      <c r="G98" s="233"/>
      <c r="H98" s="236">
        <v>3.3410000000000002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162</v>
      </c>
      <c r="AU98" s="242" t="s">
        <v>82</v>
      </c>
      <c r="AV98" s="13" t="s">
        <v>82</v>
      </c>
      <c r="AW98" s="13" t="s">
        <v>33</v>
      </c>
      <c r="AX98" s="13" t="s">
        <v>80</v>
      </c>
      <c r="AY98" s="242" t="s">
        <v>151</v>
      </c>
    </row>
    <row r="99" s="12" customFormat="1" ht="25.92" customHeight="1">
      <c r="A99" s="12"/>
      <c r="B99" s="198"/>
      <c r="C99" s="199"/>
      <c r="D99" s="200" t="s">
        <v>71</v>
      </c>
      <c r="E99" s="201" t="s">
        <v>455</v>
      </c>
      <c r="F99" s="201" t="s">
        <v>459</v>
      </c>
      <c r="G99" s="199"/>
      <c r="H99" s="199"/>
      <c r="I99" s="202"/>
      <c r="J99" s="203">
        <f>BK99</f>
        <v>0</v>
      </c>
      <c r="K99" s="199"/>
      <c r="L99" s="204"/>
      <c r="M99" s="205"/>
      <c r="N99" s="206"/>
      <c r="O99" s="206"/>
      <c r="P99" s="207">
        <f>P100+P141+P150</f>
        <v>0</v>
      </c>
      <c r="Q99" s="206"/>
      <c r="R99" s="207">
        <f>R100+R141+R150</f>
        <v>21.127443</v>
      </c>
      <c r="S99" s="206"/>
      <c r="T99" s="208">
        <f>T100+T141+T150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169</v>
      </c>
      <c r="AT99" s="210" t="s">
        <v>71</v>
      </c>
      <c r="AU99" s="210" t="s">
        <v>72</v>
      </c>
      <c r="AY99" s="209" t="s">
        <v>151</v>
      </c>
      <c r="BK99" s="211">
        <f>BK100+BK141+BK150</f>
        <v>0</v>
      </c>
    </row>
    <row r="100" s="12" customFormat="1" ht="22.8" customHeight="1">
      <c r="A100" s="12"/>
      <c r="B100" s="198"/>
      <c r="C100" s="199"/>
      <c r="D100" s="200" t="s">
        <v>71</v>
      </c>
      <c r="E100" s="212" t="s">
        <v>709</v>
      </c>
      <c r="F100" s="212" t="s">
        <v>710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SUM(P101:P140)</f>
        <v>0</v>
      </c>
      <c r="Q100" s="206"/>
      <c r="R100" s="207">
        <f>SUM(R101:R140)</f>
        <v>0.089547500000000002</v>
      </c>
      <c r="S100" s="206"/>
      <c r="T100" s="208">
        <f>SUM(T101:T140)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169</v>
      </c>
      <c r="AT100" s="210" t="s">
        <v>71</v>
      </c>
      <c r="AU100" s="210" t="s">
        <v>80</v>
      </c>
      <c r="AY100" s="209" t="s">
        <v>151</v>
      </c>
      <c r="BK100" s="211">
        <f>SUM(BK101:BK140)</f>
        <v>0</v>
      </c>
    </row>
    <row r="101" s="2" customFormat="1" ht="21.75" customHeight="1">
      <c r="A101" s="40"/>
      <c r="B101" s="41"/>
      <c r="C101" s="214" t="s">
        <v>82</v>
      </c>
      <c r="D101" s="214" t="s">
        <v>153</v>
      </c>
      <c r="E101" s="215" t="s">
        <v>811</v>
      </c>
      <c r="F101" s="216" t="s">
        <v>812</v>
      </c>
      <c r="G101" s="217" t="s">
        <v>225</v>
      </c>
      <c r="H101" s="218">
        <v>2</v>
      </c>
      <c r="I101" s="219"/>
      <c r="J101" s="220">
        <f>ROUND(I101*H101,2)</f>
        <v>0</v>
      </c>
      <c r="K101" s="216" t="s">
        <v>157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471</v>
      </c>
      <c r="AT101" s="225" t="s">
        <v>153</v>
      </c>
      <c r="AU101" s="225" t="s">
        <v>82</v>
      </c>
      <c r="AY101" s="19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80</v>
      </c>
      <c r="BK101" s="226">
        <f>ROUND(I101*H101,2)</f>
        <v>0</v>
      </c>
      <c r="BL101" s="19" t="s">
        <v>471</v>
      </c>
      <c r="BM101" s="225" t="s">
        <v>813</v>
      </c>
    </row>
    <row r="102" s="2" customFormat="1">
      <c r="A102" s="40"/>
      <c r="B102" s="41"/>
      <c r="C102" s="42"/>
      <c r="D102" s="227" t="s">
        <v>160</v>
      </c>
      <c r="E102" s="42"/>
      <c r="F102" s="228" t="s">
        <v>814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82</v>
      </c>
    </row>
    <row r="103" s="2" customFormat="1" ht="16.5" customHeight="1">
      <c r="A103" s="40"/>
      <c r="B103" s="41"/>
      <c r="C103" s="280" t="s">
        <v>169</v>
      </c>
      <c r="D103" s="280" t="s">
        <v>455</v>
      </c>
      <c r="E103" s="281" t="s">
        <v>815</v>
      </c>
      <c r="F103" s="282" t="s">
        <v>816</v>
      </c>
      <c r="G103" s="283" t="s">
        <v>172</v>
      </c>
      <c r="H103" s="284">
        <v>2</v>
      </c>
      <c r="I103" s="285"/>
      <c r="J103" s="286">
        <f>ROUND(I103*H103,2)</f>
        <v>0</v>
      </c>
      <c r="K103" s="282" t="s">
        <v>157</v>
      </c>
      <c r="L103" s="287"/>
      <c r="M103" s="288" t="s">
        <v>19</v>
      </c>
      <c r="N103" s="289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597</v>
      </c>
      <c r="AT103" s="225" t="s">
        <v>455</v>
      </c>
      <c r="AU103" s="225" t="s">
        <v>82</v>
      </c>
      <c r="AY103" s="19" t="s">
        <v>151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80</v>
      </c>
      <c r="BK103" s="226">
        <f>ROUND(I103*H103,2)</f>
        <v>0</v>
      </c>
      <c r="BL103" s="19" t="s">
        <v>597</v>
      </c>
      <c r="BM103" s="225" t="s">
        <v>817</v>
      </c>
    </row>
    <row r="104" s="2" customFormat="1">
      <c r="A104" s="40"/>
      <c r="B104" s="41"/>
      <c r="C104" s="42"/>
      <c r="D104" s="227" t="s">
        <v>160</v>
      </c>
      <c r="E104" s="42"/>
      <c r="F104" s="228" t="s">
        <v>816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82</v>
      </c>
    </row>
    <row r="105" s="2" customFormat="1" ht="21.75" customHeight="1">
      <c r="A105" s="40"/>
      <c r="B105" s="41"/>
      <c r="C105" s="214" t="s">
        <v>158</v>
      </c>
      <c r="D105" s="214" t="s">
        <v>153</v>
      </c>
      <c r="E105" s="215" t="s">
        <v>818</v>
      </c>
      <c r="F105" s="216" t="s">
        <v>819</v>
      </c>
      <c r="G105" s="217" t="s">
        <v>225</v>
      </c>
      <c r="H105" s="218">
        <v>2</v>
      </c>
      <c r="I105" s="219"/>
      <c r="J105" s="220">
        <f>ROUND(I105*H105,2)</f>
        <v>0</v>
      </c>
      <c r="K105" s="216" t="s">
        <v>157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471</v>
      </c>
      <c r="AT105" s="225" t="s">
        <v>153</v>
      </c>
      <c r="AU105" s="225" t="s">
        <v>82</v>
      </c>
      <c r="AY105" s="19" t="s">
        <v>151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80</v>
      </c>
      <c r="BK105" s="226">
        <f>ROUND(I105*H105,2)</f>
        <v>0</v>
      </c>
      <c r="BL105" s="19" t="s">
        <v>471</v>
      </c>
      <c r="BM105" s="225" t="s">
        <v>820</v>
      </c>
    </row>
    <row r="106" s="2" customFormat="1">
      <c r="A106" s="40"/>
      <c r="B106" s="41"/>
      <c r="C106" s="42"/>
      <c r="D106" s="227" t="s">
        <v>160</v>
      </c>
      <c r="E106" s="42"/>
      <c r="F106" s="228" t="s">
        <v>821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82</v>
      </c>
    </row>
    <row r="107" s="2" customFormat="1" ht="16.5" customHeight="1">
      <c r="A107" s="40"/>
      <c r="B107" s="41"/>
      <c r="C107" s="280" t="s">
        <v>181</v>
      </c>
      <c r="D107" s="280" t="s">
        <v>455</v>
      </c>
      <c r="E107" s="281" t="s">
        <v>822</v>
      </c>
      <c r="F107" s="282" t="s">
        <v>823</v>
      </c>
      <c r="G107" s="283" t="s">
        <v>225</v>
      </c>
      <c r="H107" s="284">
        <v>2</v>
      </c>
      <c r="I107" s="285"/>
      <c r="J107" s="286">
        <f>ROUND(I107*H107,2)</f>
        <v>0</v>
      </c>
      <c r="K107" s="282" t="s">
        <v>19</v>
      </c>
      <c r="L107" s="287"/>
      <c r="M107" s="288" t="s">
        <v>19</v>
      </c>
      <c r="N107" s="289" t="s">
        <v>43</v>
      </c>
      <c r="O107" s="86"/>
      <c r="P107" s="223">
        <f>O107*H107</f>
        <v>0</v>
      </c>
      <c r="Q107" s="223">
        <v>0.00013999999999999999</v>
      </c>
      <c r="R107" s="223">
        <f>Q107*H107</f>
        <v>0.00027999999999999998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517</v>
      </c>
      <c r="AT107" s="225" t="s">
        <v>455</v>
      </c>
      <c r="AU107" s="225" t="s">
        <v>82</v>
      </c>
      <c r="AY107" s="19" t="s">
        <v>151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80</v>
      </c>
      <c r="BK107" s="226">
        <f>ROUND(I107*H107,2)</f>
        <v>0</v>
      </c>
      <c r="BL107" s="19" t="s">
        <v>471</v>
      </c>
      <c r="BM107" s="225" t="s">
        <v>824</v>
      </c>
    </row>
    <row r="108" s="2" customFormat="1">
      <c r="A108" s="40"/>
      <c r="B108" s="41"/>
      <c r="C108" s="42"/>
      <c r="D108" s="227" t="s">
        <v>160</v>
      </c>
      <c r="E108" s="42"/>
      <c r="F108" s="228" t="s">
        <v>823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160</v>
      </c>
      <c r="AU108" s="19" t="s">
        <v>82</v>
      </c>
    </row>
    <row r="109" s="13" customFormat="1">
      <c r="A109" s="13"/>
      <c r="B109" s="232"/>
      <c r="C109" s="233"/>
      <c r="D109" s="227" t="s">
        <v>162</v>
      </c>
      <c r="E109" s="234" t="s">
        <v>19</v>
      </c>
      <c r="F109" s="235" t="s">
        <v>82</v>
      </c>
      <c r="G109" s="233"/>
      <c r="H109" s="236">
        <v>2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162</v>
      </c>
      <c r="AU109" s="242" t="s">
        <v>82</v>
      </c>
      <c r="AV109" s="13" t="s">
        <v>82</v>
      </c>
      <c r="AW109" s="13" t="s">
        <v>33</v>
      </c>
      <c r="AX109" s="13" t="s">
        <v>80</v>
      </c>
      <c r="AY109" s="242" t="s">
        <v>151</v>
      </c>
    </row>
    <row r="110" s="2" customFormat="1" ht="21.75" customHeight="1">
      <c r="A110" s="40"/>
      <c r="B110" s="41"/>
      <c r="C110" s="214" t="s">
        <v>189</v>
      </c>
      <c r="D110" s="214" t="s">
        <v>153</v>
      </c>
      <c r="E110" s="215" t="s">
        <v>825</v>
      </c>
      <c r="F110" s="216" t="s">
        <v>826</v>
      </c>
      <c r="G110" s="217" t="s">
        <v>172</v>
      </c>
      <c r="H110" s="218">
        <v>53</v>
      </c>
      <c r="I110" s="219"/>
      <c r="J110" s="220">
        <f>ROUND(I110*H110,2)</f>
        <v>0</v>
      </c>
      <c r="K110" s="216" t="s">
        <v>157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471</v>
      </c>
      <c r="AT110" s="225" t="s">
        <v>153</v>
      </c>
      <c r="AU110" s="225" t="s">
        <v>82</v>
      </c>
      <c r="AY110" s="19" t="s">
        <v>151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80</v>
      </c>
      <c r="BK110" s="226">
        <f>ROUND(I110*H110,2)</f>
        <v>0</v>
      </c>
      <c r="BL110" s="19" t="s">
        <v>471</v>
      </c>
      <c r="BM110" s="225" t="s">
        <v>827</v>
      </c>
    </row>
    <row r="111" s="2" customFormat="1">
      <c r="A111" s="40"/>
      <c r="B111" s="41"/>
      <c r="C111" s="42"/>
      <c r="D111" s="227" t="s">
        <v>160</v>
      </c>
      <c r="E111" s="42"/>
      <c r="F111" s="228" t="s">
        <v>828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82</v>
      </c>
    </row>
    <row r="112" s="2" customFormat="1" ht="16.5" customHeight="1">
      <c r="A112" s="40"/>
      <c r="B112" s="41"/>
      <c r="C112" s="280" t="s">
        <v>197</v>
      </c>
      <c r="D112" s="280" t="s">
        <v>455</v>
      </c>
      <c r="E112" s="281" t="s">
        <v>829</v>
      </c>
      <c r="F112" s="282" t="s">
        <v>830</v>
      </c>
      <c r="G112" s="283" t="s">
        <v>831</v>
      </c>
      <c r="H112" s="284">
        <v>32.859999999999999</v>
      </c>
      <c r="I112" s="285"/>
      <c r="J112" s="286">
        <f>ROUND(I112*H112,2)</f>
        <v>0</v>
      </c>
      <c r="K112" s="282" t="s">
        <v>157</v>
      </c>
      <c r="L112" s="287"/>
      <c r="M112" s="288" t="s">
        <v>19</v>
      </c>
      <c r="N112" s="289" t="s">
        <v>43</v>
      </c>
      <c r="O112" s="86"/>
      <c r="P112" s="223">
        <f>O112*H112</f>
        <v>0</v>
      </c>
      <c r="Q112" s="223">
        <v>0.001</v>
      </c>
      <c r="R112" s="223">
        <f>Q112*H112</f>
        <v>0.03286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597</v>
      </c>
      <c r="AT112" s="225" t="s">
        <v>455</v>
      </c>
      <c r="AU112" s="225" t="s">
        <v>82</v>
      </c>
      <c r="AY112" s="19" t="s">
        <v>151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80</v>
      </c>
      <c r="BK112" s="226">
        <f>ROUND(I112*H112,2)</f>
        <v>0</v>
      </c>
      <c r="BL112" s="19" t="s">
        <v>597</v>
      </c>
      <c r="BM112" s="225" t="s">
        <v>832</v>
      </c>
    </row>
    <row r="113" s="2" customFormat="1">
      <c r="A113" s="40"/>
      <c r="B113" s="41"/>
      <c r="C113" s="42"/>
      <c r="D113" s="227" t="s">
        <v>160</v>
      </c>
      <c r="E113" s="42"/>
      <c r="F113" s="228" t="s">
        <v>830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160</v>
      </c>
      <c r="AU113" s="19" t="s">
        <v>82</v>
      </c>
    </row>
    <row r="114" s="13" customFormat="1">
      <c r="A114" s="13"/>
      <c r="B114" s="232"/>
      <c r="C114" s="233"/>
      <c r="D114" s="227" t="s">
        <v>162</v>
      </c>
      <c r="E114" s="234" t="s">
        <v>19</v>
      </c>
      <c r="F114" s="235" t="s">
        <v>833</v>
      </c>
      <c r="G114" s="233"/>
      <c r="H114" s="236">
        <v>32.859999999999999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162</v>
      </c>
      <c r="AU114" s="242" t="s">
        <v>82</v>
      </c>
      <c r="AV114" s="13" t="s">
        <v>82</v>
      </c>
      <c r="AW114" s="13" t="s">
        <v>33</v>
      </c>
      <c r="AX114" s="13" t="s">
        <v>80</v>
      </c>
      <c r="AY114" s="242" t="s">
        <v>151</v>
      </c>
    </row>
    <row r="115" s="2" customFormat="1" ht="21.75" customHeight="1">
      <c r="A115" s="40"/>
      <c r="B115" s="41"/>
      <c r="C115" s="214" t="s">
        <v>205</v>
      </c>
      <c r="D115" s="214" t="s">
        <v>153</v>
      </c>
      <c r="E115" s="215" t="s">
        <v>834</v>
      </c>
      <c r="F115" s="216" t="s">
        <v>835</v>
      </c>
      <c r="G115" s="217" t="s">
        <v>172</v>
      </c>
      <c r="H115" s="218">
        <v>53</v>
      </c>
      <c r="I115" s="219"/>
      <c r="J115" s="220">
        <f>ROUND(I115*H115,2)</f>
        <v>0</v>
      </c>
      <c r="K115" s="216" t="s">
        <v>157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471</v>
      </c>
      <c r="AT115" s="225" t="s">
        <v>153</v>
      </c>
      <c r="AU115" s="225" t="s">
        <v>82</v>
      </c>
      <c r="AY115" s="19" t="s">
        <v>151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80</v>
      </c>
      <c r="BK115" s="226">
        <f>ROUND(I115*H115,2)</f>
        <v>0</v>
      </c>
      <c r="BL115" s="19" t="s">
        <v>471</v>
      </c>
      <c r="BM115" s="225" t="s">
        <v>836</v>
      </c>
    </row>
    <row r="116" s="2" customFormat="1">
      <c r="A116" s="40"/>
      <c r="B116" s="41"/>
      <c r="C116" s="42"/>
      <c r="D116" s="227" t="s">
        <v>160</v>
      </c>
      <c r="E116" s="42"/>
      <c r="F116" s="228" t="s">
        <v>837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160</v>
      </c>
      <c r="AU116" s="19" t="s">
        <v>82</v>
      </c>
    </row>
    <row r="117" s="2" customFormat="1" ht="21.75" customHeight="1">
      <c r="A117" s="40"/>
      <c r="B117" s="41"/>
      <c r="C117" s="214" t="s">
        <v>195</v>
      </c>
      <c r="D117" s="214" t="s">
        <v>153</v>
      </c>
      <c r="E117" s="215" t="s">
        <v>838</v>
      </c>
      <c r="F117" s="216" t="s">
        <v>839</v>
      </c>
      <c r="G117" s="217" t="s">
        <v>225</v>
      </c>
      <c r="H117" s="218">
        <v>1</v>
      </c>
      <c r="I117" s="219"/>
      <c r="J117" s="220">
        <f>ROUND(I117*H117,2)</f>
        <v>0</v>
      </c>
      <c r="K117" s="216" t="s">
        <v>157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471</v>
      </c>
      <c r="AT117" s="225" t="s">
        <v>153</v>
      </c>
      <c r="AU117" s="225" t="s">
        <v>82</v>
      </c>
      <c r="AY117" s="19" t="s">
        <v>151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80</v>
      </c>
      <c r="BK117" s="226">
        <f>ROUND(I117*H117,2)</f>
        <v>0</v>
      </c>
      <c r="BL117" s="19" t="s">
        <v>471</v>
      </c>
      <c r="BM117" s="225" t="s">
        <v>840</v>
      </c>
    </row>
    <row r="118" s="2" customFormat="1">
      <c r="A118" s="40"/>
      <c r="B118" s="41"/>
      <c r="C118" s="42"/>
      <c r="D118" s="227" t="s">
        <v>160</v>
      </c>
      <c r="E118" s="42"/>
      <c r="F118" s="228" t="s">
        <v>841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160</v>
      </c>
      <c r="AU118" s="19" t="s">
        <v>82</v>
      </c>
    </row>
    <row r="119" s="2" customFormat="1" ht="16.5" customHeight="1">
      <c r="A119" s="40"/>
      <c r="B119" s="41"/>
      <c r="C119" s="214" t="s">
        <v>217</v>
      </c>
      <c r="D119" s="214" t="s">
        <v>153</v>
      </c>
      <c r="E119" s="215" t="s">
        <v>842</v>
      </c>
      <c r="F119" s="216" t="s">
        <v>843</v>
      </c>
      <c r="G119" s="217" t="s">
        <v>225</v>
      </c>
      <c r="H119" s="218">
        <v>1</v>
      </c>
      <c r="I119" s="219"/>
      <c r="J119" s="220">
        <f>ROUND(I119*H119,2)</f>
        <v>0</v>
      </c>
      <c r="K119" s="216" t="s">
        <v>157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471</v>
      </c>
      <c r="AT119" s="225" t="s">
        <v>153</v>
      </c>
      <c r="AU119" s="225" t="s">
        <v>82</v>
      </c>
      <c r="AY119" s="19" t="s">
        <v>151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80</v>
      </c>
      <c r="BK119" s="226">
        <f>ROUND(I119*H119,2)</f>
        <v>0</v>
      </c>
      <c r="BL119" s="19" t="s">
        <v>471</v>
      </c>
      <c r="BM119" s="225" t="s">
        <v>844</v>
      </c>
    </row>
    <row r="120" s="2" customFormat="1">
      <c r="A120" s="40"/>
      <c r="B120" s="41"/>
      <c r="C120" s="42"/>
      <c r="D120" s="227" t="s">
        <v>160</v>
      </c>
      <c r="E120" s="42"/>
      <c r="F120" s="228" t="s">
        <v>843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160</v>
      </c>
      <c r="AU120" s="19" t="s">
        <v>82</v>
      </c>
    </row>
    <row r="121" s="2" customFormat="1" ht="16.5" customHeight="1">
      <c r="A121" s="40"/>
      <c r="B121" s="41"/>
      <c r="C121" s="214" t="s">
        <v>222</v>
      </c>
      <c r="D121" s="214" t="s">
        <v>153</v>
      </c>
      <c r="E121" s="215" t="s">
        <v>845</v>
      </c>
      <c r="F121" s="216" t="s">
        <v>846</v>
      </c>
      <c r="G121" s="217" t="s">
        <v>172</v>
      </c>
      <c r="H121" s="218">
        <v>54.5</v>
      </c>
      <c r="I121" s="219"/>
      <c r="J121" s="220">
        <f>ROUND(I121*H121,2)</f>
        <v>0</v>
      </c>
      <c r="K121" s="216" t="s">
        <v>157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471</v>
      </c>
      <c r="AT121" s="225" t="s">
        <v>153</v>
      </c>
      <c r="AU121" s="225" t="s">
        <v>82</v>
      </c>
      <c r="AY121" s="19" t="s">
        <v>151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80</v>
      </c>
      <c r="BK121" s="226">
        <f>ROUND(I121*H121,2)</f>
        <v>0</v>
      </c>
      <c r="BL121" s="19" t="s">
        <v>471</v>
      </c>
      <c r="BM121" s="225" t="s">
        <v>847</v>
      </c>
    </row>
    <row r="122" s="2" customFormat="1">
      <c r="A122" s="40"/>
      <c r="B122" s="41"/>
      <c r="C122" s="42"/>
      <c r="D122" s="227" t="s">
        <v>160</v>
      </c>
      <c r="E122" s="42"/>
      <c r="F122" s="228" t="s">
        <v>848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160</v>
      </c>
      <c r="AU122" s="19" t="s">
        <v>82</v>
      </c>
    </row>
    <row r="123" s="16" customFormat="1">
      <c r="A123" s="16"/>
      <c r="B123" s="270"/>
      <c r="C123" s="271"/>
      <c r="D123" s="227" t="s">
        <v>162</v>
      </c>
      <c r="E123" s="272" t="s">
        <v>19</v>
      </c>
      <c r="F123" s="273" t="s">
        <v>849</v>
      </c>
      <c r="G123" s="271"/>
      <c r="H123" s="272" t="s">
        <v>19</v>
      </c>
      <c r="I123" s="274"/>
      <c r="J123" s="271"/>
      <c r="K123" s="271"/>
      <c r="L123" s="275"/>
      <c r="M123" s="276"/>
      <c r="N123" s="277"/>
      <c r="O123" s="277"/>
      <c r="P123" s="277"/>
      <c r="Q123" s="277"/>
      <c r="R123" s="277"/>
      <c r="S123" s="277"/>
      <c r="T123" s="278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9" t="s">
        <v>162</v>
      </c>
      <c r="AU123" s="279" t="s">
        <v>82</v>
      </c>
      <c r="AV123" s="16" t="s">
        <v>80</v>
      </c>
      <c r="AW123" s="16" t="s">
        <v>33</v>
      </c>
      <c r="AX123" s="16" t="s">
        <v>72</v>
      </c>
      <c r="AY123" s="279" t="s">
        <v>151</v>
      </c>
    </row>
    <row r="124" s="13" customFormat="1">
      <c r="A124" s="13"/>
      <c r="B124" s="232"/>
      <c r="C124" s="233"/>
      <c r="D124" s="227" t="s">
        <v>162</v>
      </c>
      <c r="E124" s="234" t="s">
        <v>19</v>
      </c>
      <c r="F124" s="235" t="s">
        <v>850</v>
      </c>
      <c r="G124" s="233"/>
      <c r="H124" s="236">
        <v>1.5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162</v>
      </c>
      <c r="AU124" s="242" t="s">
        <v>82</v>
      </c>
      <c r="AV124" s="13" t="s">
        <v>82</v>
      </c>
      <c r="AW124" s="13" t="s">
        <v>33</v>
      </c>
      <c r="AX124" s="13" t="s">
        <v>72</v>
      </c>
      <c r="AY124" s="242" t="s">
        <v>151</v>
      </c>
    </row>
    <row r="125" s="16" customFormat="1">
      <c r="A125" s="16"/>
      <c r="B125" s="270"/>
      <c r="C125" s="271"/>
      <c r="D125" s="227" t="s">
        <v>162</v>
      </c>
      <c r="E125" s="272" t="s">
        <v>19</v>
      </c>
      <c r="F125" s="273" t="s">
        <v>851</v>
      </c>
      <c r="G125" s="271"/>
      <c r="H125" s="272" t="s">
        <v>19</v>
      </c>
      <c r="I125" s="274"/>
      <c r="J125" s="271"/>
      <c r="K125" s="271"/>
      <c r="L125" s="275"/>
      <c r="M125" s="276"/>
      <c r="N125" s="277"/>
      <c r="O125" s="277"/>
      <c r="P125" s="277"/>
      <c r="Q125" s="277"/>
      <c r="R125" s="277"/>
      <c r="S125" s="277"/>
      <c r="T125" s="278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9" t="s">
        <v>162</v>
      </c>
      <c r="AU125" s="279" t="s">
        <v>82</v>
      </c>
      <c r="AV125" s="16" t="s">
        <v>80</v>
      </c>
      <c r="AW125" s="16" t="s">
        <v>33</v>
      </c>
      <c r="AX125" s="16" t="s">
        <v>72</v>
      </c>
      <c r="AY125" s="279" t="s">
        <v>151</v>
      </c>
    </row>
    <row r="126" s="13" customFormat="1">
      <c r="A126" s="13"/>
      <c r="B126" s="232"/>
      <c r="C126" s="233"/>
      <c r="D126" s="227" t="s">
        <v>162</v>
      </c>
      <c r="E126" s="234" t="s">
        <v>19</v>
      </c>
      <c r="F126" s="235" t="s">
        <v>852</v>
      </c>
      <c r="G126" s="233"/>
      <c r="H126" s="236">
        <v>41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162</v>
      </c>
      <c r="AU126" s="242" t="s">
        <v>82</v>
      </c>
      <c r="AV126" s="13" t="s">
        <v>82</v>
      </c>
      <c r="AW126" s="13" t="s">
        <v>33</v>
      </c>
      <c r="AX126" s="13" t="s">
        <v>72</v>
      </c>
      <c r="AY126" s="242" t="s">
        <v>151</v>
      </c>
    </row>
    <row r="127" s="16" customFormat="1">
      <c r="A127" s="16"/>
      <c r="B127" s="270"/>
      <c r="C127" s="271"/>
      <c r="D127" s="227" t="s">
        <v>162</v>
      </c>
      <c r="E127" s="272" t="s">
        <v>19</v>
      </c>
      <c r="F127" s="273" t="s">
        <v>853</v>
      </c>
      <c r="G127" s="271"/>
      <c r="H127" s="272" t="s">
        <v>19</v>
      </c>
      <c r="I127" s="274"/>
      <c r="J127" s="271"/>
      <c r="K127" s="271"/>
      <c r="L127" s="275"/>
      <c r="M127" s="276"/>
      <c r="N127" s="277"/>
      <c r="O127" s="277"/>
      <c r="P127" s="277"/>
      <c r="Q127" s="277"/>
      <c r="R127" s="277"/>
      <c r="S127" s="277"/>
      <c r="T127" s="27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9" t="s">
        <v>162</v>
      </c>
      <c r="AU127" s="279" t="s">
        <v>82</v>
      </c>
      <c r="AV127" s="16" t="s">
        <v>80</v>
      </c>
      <c r="AW127" s="16" t="s">
        <v>33</v>
      </c>
      <c r="AX127" s="16" t="s">
        <v>72</v>
      </c>
      <c r="AY127" s="279" t="s">
        <v>151</v>
      </c>
    </row>
    <row r="128" s="13" customFormat="1">
      <c r="A128" s="13"/>
      <c r="B128" s="232"/>
      <c r="C128" s="233"/>
      <c r="D128" s="227" t="s">
        <v>162</v>
      </c>
      <c r="E128" s="234" t="s">
        <v>19</v>
      </c>
      <c r="F128" s="235" t="s">
        <v>230</v>
      </c>
      <c r="G128" s="233"/>
      <c r="H128" s="236">
        <v>12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162</v>
      </c>
      <c r="AU128" s="242" t="s">
        <v>82</v>
      </c>
      <c r="AV128" s="13" t="s">
        <v>82</v>
      </c>
      <c r="AW128" s="13" t="s">
        <v>33</v>
      </c>
      <c r="AX128" s="13" t="s">
        <v>72</v>
      </c>
      <c r="AY128" s="242" t="s">
        <v>151</v>
      </c>
    </row>
    <row r="129" s="14" customFormat="1">
      <c r="A129" s="14"/>
      <c r="B129" s="244"/>
      <c r="C129" s="245"/>
      <c r="D129" s="227" t="s">
        <v>162</v>
      </c>
      <c r="E129" s="246" t="s">
        <v>19</v>
      </c>
      <c r="F129" s="247" t="s">
        <v>204</v>
      </c>
      <c r="G129" s="245"/>
      <c r="H129" s="248">
        <v>54.5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162</v>
      </c>
      <c r="AU129" s="254" t="s">
        <v>82</v>
      </c>
      <c r="AV129" s="14" t="s">
        <v>158</v>
      </c>
      <c r="AW129" s="14" t="s">
        <v>33</v>
      </c>
      <c r="AX129" s="14" t="s">
        <v>80</v>
      </c>
      <c r="AY129" s="254" t="s">
        <v>151</v>
      </c>
    </row>
    <row r="130" s="2" customFormat="1" ht="16.5" customHeight="1">
      <c r="A130" s="40"/>
      <c r="B130" s="41"/>
      <c r="C130" s="280" t="s">
        <v>230</v>
      </c>
      <c r="D130" s="280" t="s">
        <v>455</v>
      </c>
      <c r="E130" s="281" t="s">
        <v>854</v>
      </c>
      <c r="F130" s="282" t="s">
        <v>855</v>
      </c>
      <c r="G130" s="283" t="s">
        <v>172</v>
      </c>
      <c r="H130" s="284">
        <v>62.674999999999997</v>
      </c>
      <c r="I130" s="285"/>
      <c r="J130" s="286">
        <f>ROUND(I130*H130,2)</f>
        <v>0</v>
      </c>
      <c r="K130" s="282" t="s">
        <v>157</v>
      </c>
      <c r="L130" s="287"/>
      <c r="M130" s="288" t="s">
        <v>19</v>
      </c>
      <c r="N130" s="289" t="s">
        <v>43</v>
      </c>
      <c r="O130" s="86"/>
      <c r="P130" s="223">
        <f>O130*H130</f>
        <v>0</v>
      </c>
      <c r="Q130" s="223">
        <v>0.00089999999999999998</v>
      </c>
      <c r="R130" s="223">
        <f>Q130*H130</f>
        <v>0.056407499999999999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597</v>
      </c>
      <c r="AT130" s="225" t="s">
        <v>455</v>
      </c>
      <c r="AU130" s="225" t="s">
        <v>82</v>
      </c>
      <c r="AY130" s="19" t="s">
        <v>151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80</v>
      </c>
      <c r="BK130" s="226">
        <f>ROUND(I130*H130,2)</f>
        <v>0</v>
      </c>
      <c r="BL130" s="19" t="s">
        <v>597</v>
      </c>
      <c r="BM130" s="225" t="s">
        <v>856</v>
      </c>
    </row>
    <row r="131" s="2" customFormat="1">
      <c r="A131" s="40"/>
      <c r="B131" s="41"/>
      <c r="C131" s="42"/>
      <c r="D131" s="227" t="s">
        <v>160</v>
      </c>
      <c r="E131" s="42"/>
      <c r="F131" s="228" t="s">
        <v>855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82</v>
      </c>
    </row>
    <row r="132" s="2" customFormat="1">
      <c r="A132" s="40"/>
      <c r="B132" s="41"/>
      <c r="C132" s="42"/>
      <c r="D132" s="227" t="s">
        <v>175</v>
      </c>
      <c r="E132" s="42"/>
      <c r="F132" s="243" t="s">
        <v>857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175</v>
      </c>
      <c r="AU132" s="19" t="s">
        <v>82</v>
      </c>
    </row>
    <row r="133" s="16" customFormat="1">
      <c r="A133" s="16"/>
      <c r="B133" s="270"/>
      <c r="C133" s="271"/>
      <c r="D133" s="227" t="s">
        <v>162</v>
      </c>
      <c r="E133" s="272" t="s">
        <v>19</v>
      </c>
      <c r="F133" s="273" t="s">
        <v>858</v>
      </c>
      <c r="G133" s="271"/>
      <c r="H133" s="272" t="s">
        <v>19</v>
      </c>
      <c r="I133" s="274"/>
      <c r="J133" s="271"/>
      <c r="K133" s="271"/>
      <c r="L133" s="275"/>
      <c r="M133" s="276"/>
      <c r="N133" s="277"/>
      <c r="O133" s="277"/>
      <c r="P133" s="277"/>
      <c r="Q133" s="277"/>
      <c r="R133" s="277"/>
      <c r="S133" s="277"/>
      <c r="T133" s="278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9" t="s">
        <v>162</v>
      </c>
      <c r="AU133" s="279" t="s">
        <v>82</v>
      </c>
      <c r="AV133" s="16" t="s">
        <v>80</v>
      </c>
      <c r="AW133" s="16" t="s">
        <v>33</v>
      </c>
      <c r="AX133" s="16" t="s">
        <v>72</v>
      </c>
      <c r="AY133" s="279" t="s">
        <v>151</v>
      </c>
    </row>
    <row r="134" s="13" customFormat="1">
      <c r="A134" s="13"/>
      <c r="B134" s="232"/>
      <c r="C134" s="233"/>
      <c r="D134" s="227" t="s">
        <v>162</v>
      </c>
      <c r="E134" s="234" t="s">
        <v>19</v>
      </c>
      <c r="F134" s="235" t="s">
        <v>850</v>
      </c>
      <c r="G134" s="233"/>
      <c r="H134" s="236">
        <v>1.5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162</v>
      </c>
      <c r="AU134" s="242" t="s">
        <v>82</v>
      </c>
      <c r="AV134" s="13" t="s">
        <v>82</v>
      </c>
      <c r="AW134" s="13" t="s">
        <v>33</v>
      </c>
      <c r="AX134" s="13" t="s">
        <v>72</v>
      </c>
      <c r="AY134" s="242" t="s">
        <v>151</v>
      </c>
    </row>
    <row r="135" s="16" customFormat="1">
      <c r="A135" s="16"/>
      <c r="B135" s="270"/>
      <c r="C135" s="271"/>
      <c r="D135" s="227" t="s">
        <v>162</v>
      </c>
      <c r="E135" s="272" t="s">
        <v>19</v>
      </c>
      <c r="F135" s="273" t="s">
        <v>859</v>
      </c>
      <c r="G135" s="271"/>
      <c r="H135" s="272" t="s">
        <v>19</v>
      </c>
      <c r="I135" s="274"/>
      <c r="J135" s="271"/>
      <c r="K135" s="271"/>
      <c r="L135" s="275"/>
      <c r="M135" s="276"/>
      <c r="N135" s="277"/>
      <c r="O135" s="277"/>
      <c r="P135" s="277"/>
      <c r="Q135" s="277"/>
      <c r="R135" s="277"/>
      <c r="S135" s="277"/>
      <c r="T135" s="278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79" t="s">
        <v>162</v>
      </c>
      <c r="AU135" s="279" t="s">
        <v>82</v>
      </c>
      <c r="AV135" s="16" t="s">
        <v>80</v>
      </c>
      <c r="AW135" s="16" t="s">
        <v>33</v>
      </c>
      <c r="AX135" s="16" t="s">
        <v>72</v>
      </c>
      <c r="AY135" s="279" t="s">
        <v>151</v>
      </c>
    </row>
    <row r="136" s="13" customFormat="1">
      <c r="A136" s="13"/>
      <c r="B136" s="232"/>
      <c r="C136" s="233"/>
      <c r="D136" s="227" t="s">
        <v>162</v>
      </c>
      <c r="E136" s="234" t="s">
        <v>19</v>
      </c>
      <c r="F136" s="235" t="s">
        <v>860</v>
      </c>
      <c r="G136" s="233"/>
      <c r="H136" s="236">
        <v>53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162</v>
      </c>
      <c r="AU136" s="242" t="s">
        <v>82</v>
      </c>
      <c r="AV136" s="13" t="s">
        <v>82</v>
      </c>
      <c r="AW136" s="13" t="s">
        <v>33</v>
      </c>
      <c r="AX136" s="13" t="s">
        <v>72</v>
      </c>
      <c r="AY136" s="242" t="s">
        <v>151</v>
      </c>
    </row>
    <row r="137" s="14" customFormat="1">
      <c r="A137" s="14"/>
      <c r="B137" s="244"/>
      <c r="C137" s="245"/>
      <c r="D137" s="227" t="s">
        <v>162</v>
      </c>
      <c r="E137" s="246" t="s">
        <v>19</v>
      </c>
      <c r="F137" s="247" t="s">
        <v>204</v>
      </c>
      <c r="G137" s="245"/>
      <c r="H137" s="248">
        <v>54.5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162</v>
      </c>
      <c r="AU137" s="254" t="s">
        <v>82</v>
      </c>
      <c r="AV137" s="14" t="s">
        <v>158</v>
      </c>
      <c r="AW137" s="14" t="s">
        <v>33</v>
      </c>
      <c r="AX137" s="14" t="s">
        <v>80</v>
      </c>
      <c r="AY137" s="254" t="s">
        <v>151</v>
      </c>
    </row>
    <row r="138" s="13" customFormat="1">
      <c r="A138" s="13"/>
      <c r="B138" s="232"/>
      <c r="C138" s="233"/>
      <c r="D138" s="227" t="s">
        <v>162</v>
      </c>
      <c r="E138" s="233"/>
      <c r="F138" s="235" t="s">
        <v>861</v>
      </c>
      <c r="G138" s="233"/>
      <c r="H138" s="236">
        <v>62.674999999999997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162</v>
      </c>
      <c r="AU138" s="242" t="s">
        <v>82</v>
      </c>
      <c r="AV138" s="13" t="s">
        <v>82</v>
      </c>
      <c r="AW138" s="13" t="s">
        <v>4</v>
      </c>
      <c r="AX138" s="13" t="s">
        <v>80</v>
      </c>
      <c r="AY138" s="242" t="s">
        <v>151</v>
      </c>
    </row>
    <row r="139" s="2" customFormat="1" ht="16.5" customHeight="1">
      <c r="A139" s="40"/>
      <c r="B139" s="41"/>
      <c r="C139" s="214" t="s">
        <v>236</v>
      </c>
      <c r="D139" s="214" t="s">
        <v>153</v>
      </c>
      <c r="E139" s="215" t="s">
        <v>862</v>
      </c>
      <c r="F139" s="216" t="s">
        <v>863</v>
      </c>
      <c r="G139" s="217" t="s">
        <v>172</v>
      </c>
      <c r="H139" s="218">
        <v>53</v>
      </c>
      <c r="I139" s="219"/>
      <c r="J139" s="220">
        <f>ROUND(I139*H139,2)</f>
        <v>0</v>
      </c>
      <c r="K139" s="216" t="s">
        <v>157</v>
      </c>
      <c r="L139" s="46"/>
      <c r="M139" s="221" t="s">
        <v>19</v>
      </c>
      <c r="N139" s="222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471</v>
      </c>
      <c r="AT139" s="225" t="s">
        <v>153</v>
      </c>
      <c r="AU139" s="225" t="s">
        <v>82</v>
      </c>
      <c r="AY139" s="19" t="s">
        <v>151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80</v>
      </c>
      <c r="BK139" s="226">
        <f>ROUND(I139*H139,2)</f>
        <v>0</v>
      </c>
      <c r="BL139" s="19" t="s">
        <v>471</v>
      </c>
      <c r="BM139" s="225" t="s">
        <v>864</v>
      </c>
    </row>
    <row r="140" s="2" customFormat="1">
      <c r="A140" s="40"/>
      <c r="B140" s="41"/>
      <c r="C140" s="42"/>
      <c r="D140" s="227" t="s">
        <v>160</v>
      </c>
      <c r="E140" s="42"/>
      <c r="F140" s="228" t="s">
        <v>865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160</v>
      </c>
      <c r="AU140" s="19" t="s">
        <v>82</v>
      </c>
    </row>
    <row r="141" s="12" customFormat="1" ht="22.8" customHeight="1">
      <c r="A141" s="12"/>
      <c r="B141" s="198"/>
      <c r="C141" s="199"/>
      <c r="D141" s="200" t="s">
        <v>71</v>
      </c>
      <c r="E141" s="212" t="s">
        <v>460</v>
      </c>
      <c r="F141" s="212" t="s">
        <v>461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SUM(P142:P149)</f>
        <v>0</v>
      </c>
      <c r="Q141" s="206"/>
      <c r="R141" s="207">
        <f>SUM(R142:R149)</f>
        <v>0.00027999999999999998</v>
      </c>
      <c r="S141" s="206"/>
      <c r="T141" s="208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169</v>
      </c>
      <c r="AT141" s="210" t="s">
        <v>71</v>
      </c>
      <c r="AU141" s="210" t="s">
        <v>80</v>
      </c>
      <c r="AY141" s="209" t="s">
        <v>151</v>
      </c>
      <c r="BK141" s="211">
        <f>SUM(BK142:BK149)</f>
        <v>0</v>
      </c>
    </row>
    <row r="142" s="2" customFormat="1" ht="16.5" customHeight="1">
      <c r="A142" s="40"/>
      <c r="B142" s="41"/>
      <c r="C142" s="280" t="s">
        <v>242</v>
      </c>
      <c r="D142" s="280" t="s">
        <v>455</v>
      </c>
      <c r="E142" s="281" t="s">
        <v>866</v>
      </c>
      <c r="F142" s="282" t="s">
        <v>867</v>
      </c>
      <c r="G142" s="283" t="s">
        <v>225</v>
      </c>
      <c r="H142" s="284">
        <v>2</v>
      </c>
      <c r="I142" s="285"/>
      <c r="J142" s="286">
        <f>ROUND(I142*H142,2)</f>
        <v>0</v>
      </c>
      <c r="K142" s="282" t="s">
        <v>157</v>
      </c>
      <c r="L142" s="287"/>
      <c r="M142" s="288" t="s">
        <v>19</v>
      </c>
      <c r="N142" s="289" t="s">
        <v>43</v>
      </c>
      <c r="O142" s="86"/>
      <c r="P142" s="223">
        <f>O142*H142</f>
        <v>0</v>
      </c>
      <c r="Q142" s="223">
        <v>0.00013999999999999999</v>
      </c>
      <c r="R142" s="223">
        <f>Q142*H142</f>
        <v>0.00027999999999999998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597</v>
      </c>
      <c r="AT142" s="225" t="s">
        <v>455</v>
      </c>
      <c r="AU142" s="225" t="s">
        <v>82</v>
      </c>
      <c r="AY142" s="19" t="s">
        <v>151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80</v>
      </c>
      <c r="BK142" s="226">
        <f>ROUND(I142*H142,2)</f>
        <v>0</v>
      </c>
      <c r="BL142" s="19" t="s">
        <v>597</v>
      </c>
      <c r="BM142" s="225" t="s">
        <v>868</v>
      </c>
    </row>
    <row r="143" s="2" customFormat="1">
      <c r="A143" s="40"/>
      <c r="B143" s="41"/>
      <c r="C143" s="42"/>
      <c r="D143" s="227" t="s">
        <v>160</v>
      </c>
      <c r="E143" s="42"/>
      <c r="F143" s="228" t="s">
        <v>867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160</v>
      </c>
      <c r="AU143" s="19" t="s">
        <v>82</v>
      </c>
    </row>
    <row r="144" s="2" customFormat="1">
      <c r="A144" s="40"/>
      <c r="B144" s="41"/>
      <c r="C144" s="42"/>
      <c r="D144" s="227" t="s">
        <v>175</v>
      </c>
      <c r="E144" s="42"/>
      <c r="F144" s="243" t="s">
        <v>869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175</v>
      </c>
      <c r="AU144" s="19" t="s">
        <v>82</v>
      </c>
    </row>
    <row r="145" s="13" customFormat="1">
      <c r="A145" s="13"/>
      <c r="B145" s="232"/>
      <c r="C145" s="233"/>
      <c r="D145" s="227" t="s">
        <v>162</v>
      </c>
      <c r="E145" s="234" t="s">
        <v>19</v>
      </c>
      <c r="F145" s="235" t="s">
        <v>82</v>
      </c>
      <c r="G145" s="233"/>
      <c r="H145" s="236">
        <v>2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162</v>
      </c>
      <c r="AU145" s="242" t="s">
        <v>82</v>
      </c>
      <c r="AV145" s="13" t="s">
        <v>82</v>
      </c>
      <c r="AW145" s="13" t="s">
        <v>33</v>
      </c>
      <c r="AX145" s="13" t="s">
        <v>80</v>
      </c>
      <c r="AY145" s="242" t="s">
        <v>151</v>
      </c>
    </row>
    <row r="146" s="2" customFormat="1" ht="16.5" customHeight="1">
      <c r="A146" s="40"/>
      <c r="B146" s="41"/>
      <c r="C146" s="214" t="s">
        <v>8</v>
      </c>
      <c r="D146" s="214" t="s">
        <v>153</v>
      </c>
      <c r="E146" s="215" t="s">
        <v>538</v>
      </c>
      <c r="F146" s="216" t="s">
        <v>539</v>
      </c>
      <c r="G146" s="217" t="s">
        <v>172</v>
      </c>
      <c r="H146" s="218">
        <v>12</v>
      </c>
      <c r="I146" s="219"/>
      <c r="J146" s="220">
        <f>ROUND(I146*H146,2)</f>
        <v>0</v>
      </c>
      <c r="K146" s="216" t="s">
        <v>157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471</v>
      </c>
      <c r="AT146" s="225" t="s">
        <v>153</v>
      </c>
      <c r="AU146" s="225" t="s">
        <v>82</v>
      </c>
      <c r="AY146" s="19" t="s">
        <v>151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80</v>
      </c>
      <c r="BK146" s="226">
        <f>ROUND(I146*H146,2)</f>
        <v>0</v>
      </c>
      <c r="BL146" s="19" t="s">
        <v>471</v>
      </c>
      <c r="BM146" s="225" t="s">
        <v>870</v>
      </c>
    </row>
    <row r="147" s="2" customFormat="1">
      <c r="A147" s="40"/>
      <c r="B147" s="41"/>
      <c r="C147" s="42"/>
      <c r="D147" s="227" t="s">
        <v>160</v>
      </c>
      <c r="E147" s="42"/>
      <c r="F147" s="228" t="s">
        <v>541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160</v>
      </c>
      <c r="AU147" s="19" t="s">
        <v>82</v>
      </c>
    </row>
    <row r="148" s="16" customFormat="1">
      <c r="A148" s="16"/>
      <c r="B148" s="270"/>
      <c r="C148" s="271"/>
      <c r="D148" s="227" t="s">
        <v>162</v>
      </c>
      <c r="E148" s="272" t="s">
        <v>19</v>
      </c>
      <c r="F148" s="273" t="s">
        <v>871</v>
      </c>
      <c r="G148" s="271"/>
      <c r="H148" s="272" t="s">
        <v>19</v>
      </c>
      <c r="I148" s="274"/>
      <c r="J148" s="271"/>
      <c r="K148" s="271"/>
      <c r="L148" s="275"/>
      <c r="M148" s="276"/>
      <c r="N148" s="277"/>
      <c r="O148" s="277"/>
      <c r="P148" s="277"/>
      <c r="Q148" s="277"/>
      <c r="R148" s="277"/>
      <c r="S148" s="277"/>
      <c r="T148" s="27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9" t="s">
        <v>162</v>
      </c>
      <c r="AU148" s="279" t="s">
        <v>82</v>
      </c>
      <c r="AV148" s="16" t="s">
        <v>80</v>
      </c>
      <c r="AW148" s="16" t="s">
        <v>33</v>
      </c>
      <c r="AX148" s="16" t="s">
        <v>72</v>
      </c>
      <c r="AY148" s="279" t="s">
        <v>151</v>
      </c>
    </row>
    <row r="149" s="13" customFormat="1">
      <c r="A149" s="13"/>
      <c r="B149" s="232"/>
      <c r="C149" s="233"/>
      <c r="D149" s="227" t="s">
        <v>162</v>
      </c>
      <c r="E149" s="234" t="s">
        <v>19</v>
      </c>
      <c r="F149" s="235" t="s">
        <v>230</v>
      </c>
      <c r="G149" s="233"/>
      <c r="H149" s="236">
        <v>12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162</v>
      </c>
      <c r="AU149" s="242" t="s">
        <v>82</v>
      </c>
      <c r="AV149" s="13" t="s">
        <v>82</v>
      </c>
      <c r="AW149" s="13" t="s">
        <v>33</v>
      </c>
      <c r="AX149" s="13" t="s">
        <v>80</v>
      </c>
      <c r="AY149" s="242" t="s">
        <v>151</v>
      </c>
    </row>
    <row r="150" s="12" customFormat="1" ht="22.8" customHeight="1">
      <c r="A150" s="12"/>
      <c r="B150" s="198"/>
      <c r="C150" s="199"/>
      <c r="D150" s="200" t="s">
        <v>71</v>
      </c>
      <c r="E150" s="212" t="s">
        <v>558</v>
      </c>
      <c r="F150" s="212" t="s">
        <v>559</v>
      </c>
      <c r="G150" s="199"/>
      <c r="H150" s="199"/>
      <c r="I150" s="202"/>
      <c r="J150" s="213">
        <f>BK150</f>
        <v>0</v>
      </c>
      <c r="K150" s="199"/>
      <c r="L150" s="204"/>
      <c r="M150" s="205"/>
      <c r="N150" s="206"/>
      <c r="O150" s="206"/>
      <c r="P150" s="207">
        <f>SUM(P151:P209)</f>
        <v>0</v>
      </c>
      <c r="Q150" s="206"/>
      <c r="R150" s="207">
        <f>SUM(R151:R209)</f>
        <v>21.037615500000001</v>
      </c>
      <c r="S150" s="206"/>
      <c r="T150" s="208">
        <f>SUM(T151:T209)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169</v>
      </c>
      <c r="AT150" s="210" t="s">
        <v>71</v>
      </c>
      <c r="AU150" s="210" t="s">
        <v>80</v>
      </c>
      <c r="AY150" s="209" t="s">
        <v>151</v>
      </c>
      <c r="BK150" s="211">
        <f>SUM(BK151:BK209)</f>
        <v>0</v>
      </c>
    </row>
    <row r="151" s="2" customFormat="1" ht="16.5" customHeight="1">
      <c r="A151" s="40"/>
      <c r="B151" s="41"/>
      <c r="C151" s="214" t="s">
        <v>253</v>
      </c>
      <c r="D151" s="214" t="s">
        <v>153</v>
      </c>
      <c r="E151" s="215" t="s">
        <v>872</v>
      </c>
      <c r="F151" s="216" t="s">
        <v>873</v>
      </c>
      <c r="G151" s="217" t="s">
        <v>172</v>
      </c>
      <c r="H151" s="218">
        <v>26.5</v>
      </c>
      <c r="I151" s="219"/>
      <c r="J151" s="220">
        <f>ROUND(I151*H151,2)</f>
        <v>0</v>
      </c>
      <c r="K151" s="216" t="s">
        <v>157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471</v>
      </c>
      <c r="AT151" s="225" t="s">
        <v>153</v>
      </c>
      <c r="AU151" s="225" t="s">
        <v>82</v>
      </c>
      <c r="AY151" s="19" t="s">
        <v>151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80</v>
      </c>
      <c r="BK151" s="226">
        <f>ROUND(I151*H151,2)</f>
        <v>0</v>
      </c>
      <c r="BL151" s="19" t="s">
        <v>471</v>
      </c>
      <c r="BM151" s="225" t="s">
        <v>874</v>
      </c>
    </row>
    <row r="152" s="2" customFormat="1">
      <c r="A152" s="40"/>
      <c r="B152" s="41"/>
      <c r="C152" s="42"/>
      <c r="D152" s="227" t="s">
        <v>160</v>
      </c>
      <c r="E152" s="42"/>
      <c r="F152" s="228" t="s">
        <v>875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160</v>
      </c>
      <c r="AU152" s="19" t="s">
        <v>82</v>
      </c>
    </row>
    <row r="153" s="16" customFormat="1">
      <c r="A153" s="16"/>
      <c r="B153" s="270"/>
      <c r="C153" s="271"/>
      <c r="D153" s="227" t="s">
        <v>162</v>
      </c>
      <c r="E153" s="272" t="s">
        <v>19</v>
      </c>
      <c r="F153" s="273" t="s">
        <v>876</v>
      </c>
      <c r="G153" s="271"/>
      <c r="H153" s="272" t="s">
        <v>19</v>
      </c>
      <c r="I153" s="274"/>
      <c r="J153" s="271"/>
      <c r="K153" s="271"/>
      <c r="L153" s="275"/>
      <c r="M153" s="276"/>
      <c r="N153" s="277"/>
      <c r="O153" s="277"/>
      <c r="P153" s="277"/>
      <c r="Q153" s="277"/>
      <c r="R153" s="277"/>
      <c r="S153" s="277"/>
      <c r="T153" s="278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9" t="s">
        <v>162</v>
      </c>
      <c r="AU153" s="279" t="s">
        <v>82</v>
      </c>
      <c r="AV153" s="16" t="s">
        <v>80</v>
      </c>
      <c r="AW153" s="16" t="s">
        <v>33</v>
      </c>
      <c r="AX153" s="16" t="s">
        <v>72</v>
      </c>
      <c r="AY153" s="279" t="s">
        <v>151</v>
      </c>
    </row>
    <row r="154" s="13" customFormat="1">
      <c r="A154" s="13"/>
      <c r="B154" s="232"/>
      <c r="C154" s="233"/>
      <c r="D154" s="227" t="s">
        <v>162</v>
      </c>
      <c r="E154" s="234" t="s">
        <v>19</v>
      </c>
      <c r="F154" s="235" t="s">
        <v>850</v>
      </c>
      <c r="G154" s="233"/>
      <c r="H154" s="236">
        <v>1.5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162</v>
      </c>
      <c r="AU154" s="242" t="s">
        <v>82</v>
      </c>
      <c r="AV154" s="13" t="s">
        <v>82</v>
      </c>
      <c r="AW154" s="13" t="s">
        <v>33</v>
      </c>
      <c r="AX154" s="13" t="s">
        <v>72</v>
      </c>
      <c r="AY154" s="242" t="s">
        <v>151</v>
      </c>
    </row>
    <row r="155" s="16" customFormat="1">
      <c r="A155" s="16"/>
      <c r="B155" s="270"/>
      <c r="C155" s="271"/>
      <c r="D155" s="227" t="s">
        <v>162</v>
      </c>
      <c r="E155" s="272" t="s">
        <v>19</v>
      </c>
      <c r="F155" s="273" t="s">
        <v>877</v>
      </c>
      <c r="G155" s="271"/>
      <c r="H155" s="272" t="s">
        <v>19</v>
      </c>
      <c r="I155" s="274"/>
      <c r="J155" s="271"/>
      <c r="K155" s="271"/>
      <c r="L155" s="275"/>
      <c r="M155" s="276"/>
      <c r="N155" s="277"/>
      <c r="O155" s="277"/>
      <c r="P155" s="277"/>
      <c r="Q155" s="277"/>
      <c r="R155" s="277"/>
      <c r="S155" s="277"/>
      <c r="T155" s="278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79" t="s">
        <v>162</v>
      </c>
      <c r="AU155" s="279" t="s">
        <v>82</v>
      </c>
      <c r="AV155" s="16" t="s">
        <v>80</v>
      </c>
      <c r="AW155" s="16" t="s">
        <v>33</v>
      </c>
      <c r="AX155" s="16" t="s">
        <v>72</v>
      </c>
      <c r="AY155" s="279" t="s">
        <v>151</v>
      </c>
    </row>
    <row r="156" s="13" customFormat="1">
      <c r="A156" s="13"/>
      <c r="B156" s="232"/>
      <c r="C156" s="233"/>
      <c r="D156" s="227" t="s">
        <v>162</v>
      </c>
      <c r="E156" s="234" t="s">
        <v>19</v>
      </c>
      <c r="F156" s="235" t="s">
        <v>878</v>
      </c>
      <c r="G156" s="233"/>
      <c r="H156" s="236">
        <v>25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162</v>
      </c>
      <c r="AU156" s="242" t="s">
        <v>82</v>
      </c>
      <c r="AV156" s="13" t="s">
        <v>82</v>
      </c>
      <c r="AW156" s="13" t="s">
        <v>33</v>
      </c>
      <c r="AX156" s="13" t="s">
        <v>72</v>
      </c>
      <c r="AY156" s="242" t="s">
        <v>151</v>
      </c>
    </row>
    <row r="157" s="14" customFormat="1">
      <c r="A157" s="14"/>
      <c r="B157" s="244"/>
      <c r="C157" s="245"/>
      <c r="D157" s="227" t="s">
        <v>162</v>
      </c>
      <c r="E157" s="246" t="s">
        <v>19</v>
      </c>
      <c r="F157" s="247" t="s">
        <v>204</v>
      </c>
      <c r="G157" s="245"/>
      <c r="H157" s="248">
        <v>26.5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162</v>
      </c>
      <c r="AU157" s="254" t="s">
        <v>82</v>
      </c>
      <c r="AV157" s="14" t="s">
        <v>158</v>
      </c>
      <c r="AW157" s="14" t="s">
        <v>33</v>
      </c>
      <c r="AX157" s="14" t="s">
        <v>80</v>
      </c>
      <c r="AY157" s="254" t="s">
        <v>151</v>
      </c>
    </row>
    <row r="158" s="2" customFormat="1" ht="16.5" customHeight="1">
      <c r="A158" s="40"/>
      <c r="B158" s="41"/>
      <c r="C158" s="214" t="s">
        <v>259</v>
      </c>
      <c r="D158" s="214" t="s">
        <v>153</v>
      </c>
      <c r="E158" s="215" t="s">
        <v>879</v>
      </c>
      <c r="F158" s="216" t="s">
        <v>880</v>
      </c>
      <c r="G158" s="217" t="s">
        <v>172</v>
      </c>
      <c r="H158" s="218">
        <v>26.5</v>
      </c>
      <c r="I158" s="219"/>
      <c r="J158" s="220">
        <f>ROUND(I158*H158,2)</f>
        <v>0</v>
      </c>
      <c r="K158" s="216" t="s">
        <v>157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471</v>
      </c>
      <c r="AT158" s="225" t="s">
        <v>153</v>
      </c>
      <c r="AU158" s="225" t="s">
        <v>82</v>
      </c>
      <c r="AY158" s="19" t="s">
        <v>151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80</v>
      </c>
      <c r="BK158" s="226">
        <f>ROUND(I158*H158,2)</f>
        <v>0</v>
      </c>
      <c r="BL158" s="19" t="s">
        <v>471</v>
      </c>
      <c r="BM158" s="225" t="s">
        <v>881</v>
      </c>
    </row>
    <row r="159" s="2" customFormat="1">
      <c r="A159" s="40"/>
      <c r="B159" s="41"/>
      <c r="C159" s="42"/>
      <c r="D159" s="227" t="s">
        <v>160</v>
      </c>
      <c r="E159" s="42"/>
      <c r="F159" s="228" t="s">
        <v>882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160</v>
      </c>
      <c r="AU159" s="19" t="s">
        <v>82</v>
      </c>
    </row>
    <row r="160" s="16" customFormat="1">
      <c r="A160" s="16"/>
      <c r="B160" s="270"/>
      <c r="C160" s="271"/>
      <c r="D160" s="227" t="s">
        <v>162</v>
      </c>
      <c r="E160" s="272" t="s">
        <v>19</v>
      </c>
      <c r="F160" s="273" t="s">
        <v>876</v>
      </c>
      <c r="G160" s="271"/>
      <c r="H160" s="272" t="s">
        <v>19</v>
      </c>
      <c r="I160" s="274"/>
      <c r="J160" s="271"/>
      <c r="K160" s="271"/>
      <c r="L160" s="275"/>
      <c r="M160" s="276"/>
      <c r="N160" s="277"/>
      <c r="O160" s="277"/>
      <c r="P160" s="277"/>
      <c r="Q160" s="277"/>
      <c r="R160" s="277"/>
      <c r="S160" s="277"/>
      <c r="T160" s="278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9" t="s">
        <v>162</v>
      </c>
      <c r="AU160" s="279" t="s">
        <v>82</v>
      </c>
      <c r="AV160" s="16" t="s">
        <v>80</v>
      </c>
      <c r="AW160" s="16" t="s">
        <v>33</v>
      </c>
      <c r="AX160" s="16" t="s">
        <v>72</v>
      </c>
      <c r="AY160" s="279" t="s">
        <v>151</v>
      </c>
    </row>
    <row r="161" s="13" customFormat="1">
      <c r="A161" s="13"/>
      <c r="B161" s="232"/>
      <c r="C161" s="233"/>
      <c r="D161" s="227" t="s">
        <v>162</v>
      </c>
      <c r="E161" s="234" t="s">
        <v>19</v>
      </c>
      <c r="F161" s="235" t="s">
        <v>850</v>
      </c>
      <c r="G161" s="233"/>
      <c r="H161" s="236">
        <v>1.5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162</v>
      </c>
      <c r="AU161" s="242" t="s">
        <v>82</v>
      </c>
      <c r="AV161" s="13" t="s">
        <v>82</v>
      </c>
      <c r="AW161" s="13" t="s">
        <v>33</v>
      </c>
      <c r="AX161" s="13" t="s">
        <v>72</v>
      </c>
      <c r="AY161" s="242" t="s">
        <v>151</v>
      </c>
    </row>
    <row r="162" s="16" customFormat="1">
      <c r="A162" s="16"/>
      <c r="B162" s="270"/>
      <c r="C162" s="271"/>
      <c r="D162" s="227" t="s">
        <v>162</v>
      </c>
      <c r="E162" s="272" t="s">
        <v>19</v>
      </c>
      <c r="F162" s="273" t="s">
        <v>877</v>
      </c>
      <c r="G162" s="271"/>
      <c r="H162" s="272" t="s">
        <v>19</v>
      </c>
      <c r="I162" s="274"/>
      <c r="J162" s="271"/>
      <c r="K162" s="271"/>
      <c r="L162" s="275"/>
      <c r="M162" s="276"/>
      <c r="N162" s="277"/>
      <c r="O162" s="277"/>
      <c r="P162" s="277"/>
      <c r="Q162" s="277"/>
      <c r="R162" s="277"/>
      <c r="S162" s="277"/>
      <c r="T162" s="278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79" t="s">
        <v>162</v>
      </c>
      <c r="AU162" s="279" t="s">
        <v>82</v>
      </c>
      <c r="AV162" s="16" t="s">
        <v>80</v>
      </c>
      <c r="AW162" s="16" t="s">
        <v>33</v>
      </c>
      <c r="AX162" s="16" t="s">
        <v>72</v>
      </c>
      <c r="AY162" s="279" t="s">
        <v>151</v>
      </c>
    </row>
    <row r="163" s="13" customFormat="1">
      <c r="A163" s="13"/>
      <c r="B163" s="232"/>
      <c r="C163" s="233"/>
      <c r="D163" s="227" t="s">
        <v>162</v>
      </c>
      <c r="E163" s="234" t="s">
        <v>19</v>
      </c>
      <c r="F163" s="235" t="s">
        <v>878</v>
      </c>
      <c r="G163" s="233"/>
      <c r="H163" s="236">
        <v>25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162</v>
      </c>
      <c r="AU163" s="242" t="s">
        <v>82</v>
      </c>
      <c r="AV163" s="13" t="s">
        <v>82</v>
      </c>
      <c r="AW163" s="13" t="s">
        <v>33</v>
      </c>
      <c r="AX163" s="13" t="s">
        <v>72</v>
      </c>
      <c r="AY163" s="242" t="s">
        <v>151</v>
      </c>
    </row>
    <row r="164" s="14" customFormat="1">
      <c r="A164" s="14"/>
      <c r="B164" s="244"/>
      <c r="C164" s="245"/>
      <c r="D164" s="227" t="s">
        <v>162</v>
      </c>
      <c r="E164" s="246" t="s">
        <v>19</v>
      </c>
      <c r="F164" s="247" t="s">
        <v>204</v>
      </c>
      <c r="G164" s="245"/>
      <c r="H164" s="248">
        <v>26.5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162</v>
      </c>
      <c r="AU164" s="254" t="s">
        <v>82</v>
      </c>
      <c r="AV164" s="14" t="s">
        <v>158</v>
      </c>
      <c r="AW164" s="14" t="s">
        <v>33</v>
      </c>
      <c r="AX164" s="14" t="s">
        <v>80</v>
      </c>
      <c r="AY164" s="254" t="s">
        <v>151</v>
      </c>
    </row>
    <row r="165" s="2" customFormat="1" ht="16.5" customHeight="1">
      <c r="A165" s="40"/>
      <c r="B165" s="41"/>
      <c r="C165" s="214" t="s">
        <v>266</v>
      </c>
      <c r="D165" s="214" t="s">
        <v>153</v>
      </c>
      <c r="E165" s="215" t="s">
        <v>883</v>
      </c>
      <c r="F165" s="216" t="s">
        <v>884</v>
      </c>
      <c r="G165" s="217" t="s">
        <v>172</v>
      </c>
      <c r="H165" s="218">
        <v>5</v>
      </c>
      <c r="I165" s="219"/>
      <c r="J165" s="220">
        <f>ROUND(I165*H165,2)</f>
        <v>0</v>
      </c>
      <c r="K165" s="216" t="s">
        <v>157</v>
      </c>
      <c r="L165" s="46"/>
      <c r="M165" s="221" t="s">
        <v>19</v>
      </c>
      <c r="N165" s="222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471</v>
      </c>
      <c r="AT165" s="225" t="s">
        <v>153</v>
      </c>
      <c r="AU165" s="225" t="s">
        <v>82</v>
      </c>
      <c r="AY165" s="19" t="s">
        <v>151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80</v>
      </c>
      <c r="BK165" s="226">
        <f>ROUND(I165*H165,2)</f>
        <v>0</v>
      </c>
      <c r="BL165" s="19" t="s">
        <v>471</v>
      </c>
      <c r="BM165" s="225" t="s">
        <v>885</v>
      </c>
    </row>
    <row r="166" s="2" customFormat="1">
      <c r="A166" s="40"/>
      <c r="B166" s="41"/>
      <c r="C166" s="42"/>
      <c r="D166" s="227" t="s">
        <v>160</v>
      </c>
      <c r="E166" s="42"/>
      <c r="F166" s="228" t="s">
        <v>886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160</v>
      </c>
      <c r="AU166" s="19" t="s">
        <v>82</v>
      </c>
    </row>
    <row r="167" s="16" customFormat="1">
      <c r="A167" s="16"/>
      <c r="B167" s="270"/>
      <c r="C167" s="271"/>
      <c r="D167" s="227" t="s">
        <v>162</v>
      </c>
      <c r="E167" s="272" t="s">
        <v>19</v>
      </c>
      <c r="F167" s="273" t="s">
        <v>887</v>
      </c>
      <c r="G167" s="271"/>
      <c r="H167" s="272" t="s">
        <v>19</v>
      </c>
      <c r="I167" s="274"/>
      <c r="J167" s="271"/>
      <c r="K167" s="271"/>
      <c r="L167" s="275"/>
      <c r="M167" s="276"/>
      <c r="N167" s="277"/>
      <c r="O167" s="277"/>
      <c r="P167" s="277"/>
      <c r="Q167" s="277"/>
      <c r="R167" s="277"/>
      <c r="S167" s="277"/>
      <c r="T167" s="278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79" t="s">
        <v>162</v>
      </c>
      <c r="AU167" s="279" t="s">
        <v>82</v>
      </c>
      <c r="AV167" s="16" t="s">
        <v>80</v>
      </c>
      <c r="AW167" s="16" t="s">
        <v>33</v>
      </c>
      <c r="AX167" s="16" t="s">
        <v>72</v>
      </c>
      <c r="AY167" s="279" t="s">
        <v>151</v>
      </c>
    </row>
    <row r="168" s="13" customFormat="1">
      <c r="A168" s="13"/>
      <c r="B168" s="232"/>
      <c r="C168" s="233"/>
      <c r="D168" s="227" t="s">
        <v>162</v>
      </c>
      <c r="E168" s="234" t="s">
        <v>19</v>
      </c>
      <c r="F168" s="235" t="s">
        <v>181</v>
      </c>
      <c r="G168" s="233"/>
      <c r="H168" s="236">
        <v>5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162</v>
      </c>
      <c r="AU168" s="242" t="s">
        <v>82</v>
      </c>
      <c r="AV168" s="13" t="s">
        <v>82</v>
      </c>
      <c r="AW168" s="13" t="s">
        <v>33</v>
      </c>
      <c r="AX168" s="13" t="s">
        <v>80</v>
      </c>
      <c r="AY168" s="242" t="s">
        <v>151</v>
      </c>
    </row>
    <row r="169" s="2" customFormat="1" ht="16.5" customHeight="1">
      <c r="A169" s="40"/>
      <c r="B169" s="41"/>
      <c r="C169" s="214" t="s">
        <v>271</v>
      </c>
      <c r="D169" s="214" t="s">
        <v>153</v>
      </c>
      <c r="E169" s="215" t="s">
        <v>888</v>
      </c>
      <c r="F169" s="216" t="s">
        <v>889</v>
      </c>
      <c r="G169" s="217" t="s">
        <v>172</v>
      </c>
      <c r="H169" s="218">
        <v>5</v>
      </c>
      <c r="I169" s="219"/>
      <c r="J169" s="220">
        <f>ROUND(I169*H169,2)</f>
        <v>0</v>
      </c>
      <c r="K169" s="216" t="s">
        <v>157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471</v>
      </c>
      <c r="AT169" s="225" t="s">
        <v>153</v>
      </c>
      <c r="AU169" s="225" t="s">
        <v>82</v>
      </c>
      <c r="AY169" s="19" t="s">
        <v>151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80</v>
      </c>
      <c r="BK169" s="226">
        <f>ROUND(I169*H169,2)</f>
        <v>0</v>
      </c>
      <c r="BL169" s="19" t="s">
        <v>471</v>
      </c>
      <c r="BM169" s="225" t="s">
        <v>890</v>
      </c>
    </row>
    <row r="170" s="2" customFormat="1">
      <c r="A170" s="40"/>
      <c r="B170" s="41"/>
      <c r="C170" s="42"/>
      <c r="D170" s="227" t="s">
        <v>160</v>
      </c>
      <c r="E170" s="42"/>
      <c r="F170" s="228" t="s">
        <v>891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160</v>
      </c>
      <c r="AU170" s="19" t="s">
        <v>82</v>
      </c>
    </row>
    <row r="171" s="16" customFormat="1">
      <c r="A171" s="16"/>
      <c r="B171" s="270"/>
      <c r="C171" s="271"/>
      <c r="D171" s="227" t="s">
        <v>162</v>
      </c>
      <c r="E171" s="272" t="s">
        <v>19</v>
      </c>
      <c r="F171" s="273" t="s">
        <v>887</v>
      </c>
      <c r="G171" s="271"/>
      <c r="H171" s="272" t="s">
        <v>19</v>
      </c>
      <c r="I171" s="274"/>
      <c r="J171" s="271"/>
      <c r="K171" s="271"/>
      <c r="L171" s="275"/>
      <c r="M171" s="276"/>
      <c r="N171" s="277"/>
      <c r="O171" s="277"/>
      <c r="P171" s="277"/>
      <c r="Q171" s="277"/>
      <c r="R171" s="277"/>
      <c r="S171" s="277"/>
      <c r="T171" s="278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79" t="s">
        <v>162</v>
      </c>
      <c r="AU171" s="279" t="s">
        <v>82</v>
      </c>
      <c r="AV171" s="16" t="s">
        <v>80</v>
      </c>
      <c r="AW171" s="16" t="s">
        <v>33</v>
      </c>
      <c r="AX171" s="16" t="s">
        <v>72</v>
      </c>
      <c r="AY171" s="279" t="s">
        <v>151</v>
      </c>
    </row>
    <row r="172" s="13" customFormat="1">
      <c r="A172" s="13"/>
      <c r="B172" s="232"/>
      <c r="C172" s="233"/>
      <c r="D172" s="227" t="s">
        <v>162</v>
      </c>
      <c r="E172" s="234" t="s">
        <v>19</v>
      </c>
      <c r="F172" s="235" t="s">
        <v>181</v>
      </c>
      <c r="G172" s="233"/>
      <c r="H172" s="236">
        <v>5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162</v>
      </c>
      <c r="AU172" s="242" t="s">
        <v>82</v>
      </c>
      <c r="AV172" s="13" t="s">
        <v>82</v>
      </c>
      <c r="AW172" s="13" t="s">
        <v>33</v>
      </c>
      <c r="AX172" s="13" t="s">
        <v>80</v>
      </c>
      <c r="AY172" s="242" t="s">
        <v>151</v>
      </c>
    </row>
    <row r="173" s="2" customFormat="1" ht="21.75" customHeight="1">
      <c r="A173" s="40"/>
      <c r="B173" s="41"/>
      <c r="C173" s="214" t="s">
        <v>276</v>
      </c>
      <c r="D173" s="214" t="s">
        <v>153</v>
      </c>
      <c r="E173" s="215" t="s">
        <v>769</v>
      </c>
      <c r="F173" s="216" t="s">
        <v>770</v>
      </c>
      <c r="G173" s="217" t="s">
        <v>581</v>
      </c>
      <c r="H173" s="218">
        <v>2.2429999999999999</v>
      </c>
      <c r="I173" s="219"/>
      <c r="J173" s="220">
        <f>ROUND(I173*H173,2)</f>
        <v>0</v>
      </c>
      <c r="K173" s="216" t="s">
        <v>157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471</v>
      </c>
      <c r="AT173" s="225" t="s">
        <v>153</v>
      </c>
      <c r="AU173" s="225" t="s">
        <v>82</v>
      </c>
      <c r="AY173" s="19" t="s">
        <v>151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80</v>
      </c>
      <c r="BK173" s="226">
        <f>ROUND(I173*H173,2)</f>
        <v>0</v>
      </c>
      <c r="BL173" s="19" t="s">
        <v>471</v>
      </c>
      <c r="BM173" s="225" t="s">
        <v>892</v>
      </c>
    </row>
    <row r="174" s="2" customFormat="1">
      <c r="A174" s="40"/>
      <c r="B174" s="41"/>
      <c r="C174" s="42"/>
      <c r="D174" s="227" t="s">
        <v>160</v>
      </c>
      <c r="E174" s="42"/>
      <c r="F174" s="228" t="s">
        <v>772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160</v>
      </c>
      <c r="AU174" s="19" t="s">
        <v>82</v>
      </c>
    </row>
    <row r="175" s="16" customFormat="1">
      <c r="A175" s="16"/>
      <c r="B175" s="270"/>
      <c r="C175" s="271"/>
      <c r="D175" s="227" t="s">
        <v>162</v>
      </c>
      <c r="E175" s="272" t="s">
        <v>19</v>
      </c>
      <c r="F175" s="273" t="s">
        <v>876</v>
      </c>
      <c r="G175" s="271"/>
      <c r="H175" s="272" t="s">
        <v>19</v>
      </c>
      <c r="I175" s="274"/>
      <c r="J175" s="271"/>
      <c r="K175" s="271"/>
      <c r="L175" s="275"/>
      <c r="M175" s="276"/>
      <c r="N175" s="277"/>
      <c r="O175" s="277"/>
      <c r="P175" s="277"/>
      <c r="Q175" s="277"/>
      <c r="R175" s="277"/>
      <c r="S175" s="277"/>
      <c r="T175" s="278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79" t="s">
        <v>162</v>
      </c>
      <c r="AU175" s="279" t="s">
        <v>82</v>
      </c>
      <c r="AV175" s="16" t="s">
        <v>80</v>
      </c>
      <c r="AW175" s="16" t="s">
        <v>33</v>
      </c>
      <c r="AX175" s="16" t="s">
        <v>72</v>
      </c>
      <c r="AY175" s="279" t="s">
        <v>151</v>
      </c>
    </row>
    <row r="176" s="13" customFormat="1">
      <c r="A176" s="13"/>
      <c r="B176" s="232"/>
      <c r="C176" s="233"/>
      <c r="D176" s="227" t="s">
        <v>162</v>
      </c>
      <c r="E176" s="234" t="s">
        <v>19</v>
      </c>
      <c r="F176" s="235" t="s">
        <v>893</v>
      </c>
      <c r="G176" s="233"/>
      <c r="H176" s="236">
        <v>0.105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162</v>
      </c>
      <c r="AU176" s="242" t="s">
        <v>82</v>
      </c>
      <c r="AV176" s="13" t="s">
        <v>82</v>
      </c>
      <c r="AW176" s="13" t="s">
        <v>33</v>
      </c>
      <c r="AX176" s="13" t="s">
        <v>72</v>
      </c>
      <c r="AY176" s="242" t="s">
        <v>151</v>
      </c>
    </row>
    <row r="177" s="16" customFormat="1">
      <c r="A177" s="16"/>
      <c r="B177" s="270"/>
      <c r="C177" s="271"/>
      <c r="D177" s="227" t="s">
        <v>162</v>
      </c>
      <c r="E177" s="272" t="s">
        <v>19</v>
      </c>
      <c r="F177" s="273" t="s">
        <v>894</v>
      </c>
      <c r="G177" s="271"/>
      <c r="H177" s="272" t="s">
        <v>19</v>
      </c>
      <c r="I177" s="274"/>
      <c r="J177" s="271"/>
      <c r="K177" s="271"/>
      <c r="L177" s="275"/>
      <c r="M177" s="276"/>
      <c r="N177" s="277"/>
      <c r="O177" s="277"/>
      <c r="P177" s="277"/>
      <c r="Q177" s="277"/>
      <c r="R177" s="277"/>
      <c r="S177" s="277"/>
      <c r="T177" s="278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79" t="s">
        <v>162</v>
      </c>
      <c r="AU177" s="279" t="s">
        <v>82</v>
      </c>
      <c r="AV177" s="16" t="s">
        <v>80</v>
      </c>
      <c r="AW177" s="16" t="s">
        <v>33</v>
      </c>
      <c r="AX177" s="16" t="s">
        <v>72</v>
      </c>
      <c r="AY177" s="279" t="s">
        <v>151</v>
      </c>
    </row>
    <row r="178" s="13" customFormat="1">
      <c r="A178" s="13"/>
      <c r="B178" s="232"/>
      <c r="C178" s="233"/>
      <c r="D178" s="227" t="s">
        <v>162</v>
      </c>
      <c r="E178" s="234" t="s">
        <v>19</v>
      </c>
      <c r="F178" s="235" t="s">
        <v>895</v>
      </c>
      <c r="G178" s="233"/>
      <c r="H178" s="236">
        <v>1.75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162</v>
      </c>
      <c r="AU178" s="242" t="s">
        <v>82</v>
      </c>
      <c r="AV178" s="13" t="s">
        <v>82</v>
      </c>
      <c r="AW178" s="13" t="s">
        <v>33</v>
      </c>
      <c r="AX178" s="13" t="s">
        <v>72</v>
      </c>
      <c r="AY178" s="242" t="s">
        <v>151</v>
      </c>
    </row>
    <row r="179" s="16" customFormat="1">
      <c r="A179" s="16"/>
      <c r="B179" s="270"/>
      <c r="C179" s="271"/>
      <c r="D179" s="227" t="s">
        <v>162</v>
      </c>
      <c r="E179" s="272" t="s">
        <v>19</v>
      </c>
      <c r="F179" s="273" t="s">
        <v>896</v>
      </c>
      <c r="G179" s="271"/>
      <c r="H179" s="272" t="s">
        <v>19</v>
      </c>
      <c r="I179" s="274"/>
      <c r="J179" s="271"/>
      <c r="K179" s="271"/>
      <c r="L179" s="275"/>
      <c r="M179" s="276"/>
      <c r="N179" s="277"/>
      <c r="O179" s="277"/>
      <c r="P179" s="277"/>
      <c r="Q179" s="277"/>
      <c r="R179" s="277"/>
      <c r="S179" s="277"/>
      <c r="T179" s="278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9" t="s">
        <v>162</v>
      </c>
      <c r="AU179" s="279" t="s">
        <v>82</v>
      </c>
      <c r="AV179" s="16" t="s">
        <v>80</v>
      </c>
      <c r="AW179" s="16" t="s">
        <v>33</v>
      </c>
      <c r="AX179" s="16" t="s">
        <v>72</v>
      </c>
      <c r="AY179" s="279" t="s">
        <v>151</v>
      </c>
    </row>
    <row r="180" s="13" customFormat="1">
      <c r="A180" s="13"/>
      <c r="B180" s="232"/>
      <c r="C180" s="233"/>
      <c r="D180" s="227" t="s">
        <v>162</v>
      </c>
      <c r="E180" s="234" t="s">
        <v>19</v>
      </c>
      <c r="F180" s="235" t="s">
        <v>897</v>
      </c>
      <c r="G180" s="233"/>
      <c r="H180" s="236">
        <v>0.38800000000000001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162</v>
      </c>
      <c r="AU180" s="242" t="s">
        <v>82</v>
      </c>
      <c r="AV180" s="13" t="s">
        <v>82</v>
      </c>
      <c r="AW180" s="13" t="s">
        <v>33</v>
      </c>
      <c r="AX180" s="13" t="s">
        <v>72</v>
      </c>
      <c r="AY180" s="242" t="s">
        <v>151</v>
      </c>
    </row>
    <row r="181" s="14" customFormat="1">
      <c r="A181" s="14"/>
      <c r="B181" s="244"/>
      <c r="C181" s="245"/>
      <c r="D181" s="227" t="s">
        <v>162</v>
      </c>
      <c r="E181" s="246" t="s">
        <v>19</v>
      </c>
      <c r="F181" s="247" t="s">
        <v>204</v>
      </c>
      <c r="G181" s="245"/>
      <c r="H181" s="248">
        <v>2.2429999999999999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162</v>
      </c>
      <c r="AU181" s="254" t="s">
        <v>82</v>
      </c>
      <c r="AV181" s="14" t="s">
        <v>158</v>
      </c>
      <c r="AW181" s="14" t="s">
        <v>33</v>
      </c>
      <c r="AX181" s="14" t="s">
        <v>80</v>
      </c>
      <c r="AY181" s="254" t="s">
        <v>151</v>
      </c>
    </row>
    <row r="182" s="2" customFormat="1">
      <c r="A182" s="40"/>
      <c r="B182" s="41"/>
      <c r="C182" s="214" t="s">
        <v>7</v>
      </c>
      <c r="D182" s="214" t="s">
        <v>153</v>
      </c>
      <c r="E182" s="215" t="s">
        <v>774</v>
      </c>
      <c r="F182" s="216" t="s">
        <v>775</v>
      </c>
      <c r="G182" s="217" t="s">
        <v>581</v>
      </c>
      <c r="H182" s="218">
        <v>35.264000000000003</v>
      </c>
      <c r="I182" s="219"/>
      <c r="J182" s="220">
        <f>ROUND(I182*H182,2)</f>
        <v>0</v>
      </c>
      <c r="K182" s="216" t="s">
        <v>157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471</v>
      </c>
      <c r="AT182" s="225" t="s">
        <v>153</v>
      </c>
      <c r="AU182" s="225" t="s">
        <v>82</v>
      </c>
      <c r="AY182" s="19" t="s">
        <v>151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80</v>
      </c>
      <c r="BK182" s="226">
        <f>ROUND(I182*H182,2)</f>
        <v>0</v>
      </c>
      <c r="BL182" s="19" t="s">
        <v>471</v>
      </c>
      <c r="BM182" s="225" t="s">
        <v>898</v>
      </c>
    </row>
    <row r="183" s="2" customFormat="1">
      <c r="A183" s="40"/>
      <c r="B183" s="41"/>
      <c r="C183" s="42"/>
      <c r="D183" s="227" t="s">
        <v>160</v>
      </c>
      <c r="E183" s="42"/>
      <c r="F183" s="228" t="s">
        <v>777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160</v>
      </c>
      <c r="AU183" s="19" t="s">
        <v>82</v>
      </c>
    </row>
    <row r="184" s="13" customFormat="1">
      <c r="A184" s="13"/>
      <c r="B184" s="232"/>
      <c r="C184" s="233"/>
      <c r="D184" s="227" t="s">
        <v>162</v>
      </c>
      <c r="E184" s="234" t="s">
        <v>19</v>
      </c>
      <c r="F184" s="235" t="s">
        <v>899</v>
      </c>
      <c r="G184" s="233"/>
      <c r="H184" s="236">
        <v>35.264000000000003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162</v>
      </c>
      <c r="AU184" s="242" t="s">
        <v>82</v>
      </c>
      <c r="AV184" s="13" t="s">
        <v>82</v>
      </c>
      <c r="AW184" s="13" t="s">
        <v>33</v>
      </c>
      <c r="AX184" s="13" t="s">
        <v>80</v>
      </c>
      <c r="AY184" s="242" t="s">
        <v>151</v>
      </c>
    </row>
    <row r="185" s="2" customFormat="1" ht="16.5" customHeight="1">
      <c r="A185" s="40"/>
      <c r="B185" s="41"/>
      <c r="C185" s="214" t="s">
        <v>287</v>
      </c>
      <c r="D185" s="214" t="s">
        <v>153</v>
      </c>
      <c r="E185" s="215" t="s">
        <v>591</v>
      </c>
      <c r="F185" s="216" t="s">
        <v>592</v>
      </c>
      <c r="G185" s="217" t="s">
        <v>172</v>
      </c>
      <c r="H185" s="218">
        <v>31.5</v>
      </c>
      <c r="I185" s="219"/>
      <c r="J185" s="220">
        <f>ROUND(I185*H185,2)</f>
        <v>0</v>
      </c>
      <c r="K185" s="216" t="s">
        <v>157</v>
      </c>
      <c r="L185" s="46"/>
      <c r="M185" s="221" t="s">
        <v>19</v>
      </c>
      <c r="N185" s="222" t="s">
        <v>43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471</v>
      </c>
      <c r="AT185" s="225" t="s">
        <v>153</v>
      </c>
      <c r="AU185" s="225" t="s">
        <v>82</v>
      </c>
      <c r="AY185" s="19" t="s">
        <v>151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80</v>
      </c>
      <c r="BK185" s="226">
        <f>ROUND(I185*H185,2)</f>
        <v>0</v>
      </c>
      <c r="BL185" s="19" t="s">
        <v>471</v>
      </c>
      <c r="BM185" s="225" t="s">
        <v>900</v>
      </c>
    </row>
    <row r="186" s="2" customFormat="1">
      <c r="A186" s="40"/>
      <c r="B186" s="41"/>
      <c r="C186" s="42"/>
      <c r="D186" s="227" t="s">
        <v>160</v>
      </c>
      <c r="E186" s="42"/>
      <c r="F186" s="228" t="s">
        <v>594</v>
      </c>
      <c r="G186" s="42"/>
      <c r="H186" s="42"/>
      <c r="I186" s="229"/>
      <c r="J186" s="42"/>
      <c r="K186" s="42"/>
      <c r="L186" s="46"/>
      <c r="M186" s="230"/>
      <c r="N186" s="231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160</v>
      </c>
      <c r="AU186" s="19" t="s">
        <v>82</v>
      </c>
    </row>
    <row r="187" s="16" customFormat="1">
      <c r="A187" s="16"/>
      <c r="B187" s="270"/>
      <c r="C187" s="271"/>
      <c r="D187" s="227" t="s">
        <v>162</v>
      </c>
      <c r="E187" s="272" t="s">
        <v>19</v>
      </c>
      <c r="F187" s="273" t="s">
        <v>876</v>
      </c>
      <c r="G187" s="271"/>
      <c r="H187" s="272" t="s">
        <v>19</v>
      </c>
      <c r="I187" s="274"/>
      <c r="J187" s="271"/>
      <c r="K187" s="271"/>
      <c r="L187" s="275"/>
      <c r="M187" s="276"/>
      <c r="N187" s="277"/>
      <c r="O187" s="277"/>
      <c r="P187" s="277"/>
      <c r="Q187" s="277"/>
      <c r="R187" s="277"/>
      <c r="S187" s="277"/>
      <c r="T187" s="278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79" t="s">
        <v>162</v>
      </c>
      <c r="AU187" s="279" t="s">
        <v>82</v>
      </c>
      <c r="AV187" s="16" t="s">
        <v>80</v>
      </c>
      <c r="AW187" s="16" t="s">
        <v>33</v>
      </c>
      <c r="AX187" s="16" t="s">
        <v>72</v>
      </c>
      <c r="AY187" s="279" t="s">
        <v>151</v>
      </c>
    </row>
    <row r="188" s="13" customFormat="1">
      <c r="A188" s="13"/>
      <c r="B188" s="232"/>
      <c r="C188" s="233"/>
      <c r="D188" s="227" t="s">
        <v>162</v>
      </c>
      <c r="E188" s="234" t="s">
        <v>19</v>
      </c>
      <c r="F188" s="235" t="s">
        <v>850</v>
      </c>
      <c r="G188" s="233"/>
      <c r="H188" s="236">
        <v>1.5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162</v>
      </c>
      <c r="AU188" s="242" t="s">
        <v>82</v>
      </c>
      <c r="AV188" s="13" t="s">
        <v>82</v>
      </c>
      <c r="AW188" s="13" t="s">
        <v>33</v>
      </c>
      <c r="AX188" s="13" t="s">
        <v>72</v>
      </c>
      <c r="AY188" s="242" t="s">
        <v>151</v>
      </c>
    </row>
    <row r="189" s="16" customFormat="1">
      <c r="A189" s="16"/>
      <c r="B189" s="270"/>
      <c r="C189" s="271"/>
      <c r="D189" s="227" t="s">
        <v>162</v>
      </c>
      <c r="E189" s="272" t="s">
        <v>19</v>
      </c>
      <c r="F189" s="273" t="s">
        <v>877</v>
      </c>
      <c r="G189" s="271"/>
      <c r="H189" s="272" t="s">
        <v>19</v>
      </c>
      <c r="I189" s="274"/>
      <c r="J189" s="271"/>
      <c r="K189" s="271"/>
      <c r="L189" s="275"/>
      <c r="M189" s="276"/>
      <c r="N189" s="277"/>
      <c r="O189" s="277"/>
      <c r="P189" s="277"/>
      <c r="Q189" s="277"/>
      <c r="R189" s="277"/>
      <c r="S189" s="277"/>
      <c r="T189" s="278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79" t="s">
        <v>162</v>
      </c>
      <c r="AU189" s="279" t="s">
        <v>82</v>
      </c>
      <c r="AV189" s="16" t="s">
        <v>80</v>
      </c>
      <c r="AW189" s="16" t="s">
        <v>33</v>
      </c>
      <c r="AX189" s="16" t="s">
        <v>72</v>
      </c>
      <c r="AY189" s="279" t="s">
        <v>151</v>
      </c>
    </row>
    <row r="190" s="13" customFormat="1">
      <c r="A190" s="13"/>
      <c r="B190" s="232"/>
      <c r="C190" s="233"/>
      <c r="D190" s="227" t="s">
        <v>162</v>
      </c>
      <c r="E190" s="234" t="s">
        <v>19</v>
      </c>
      <c r="F190" s="235" t="s">
        <v>901</v>
      </c>
      <c r="G190" s="233"/>
      <c r="H190" s="236">
        <v>30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162</v>
      </c>
      <c r="AU190" s="242" t="s">
        <v>82</v>
      </c>
      <c r="AV190" s="13" t="s">
        <v>82</v>
      </c>
      <c r="AW190" s="13" t="s">
        <v>33</v>
      </c>
      <c r="AX190" s="13" t="s">
        <v>72</v>
      </c>
      <c r="AY190" s="242" t="s">
        <v>151</v>
      </c>
    </row>
    <row r="191" s="14" customFormat="1">
      <c r="A191" s="14"/>
      <c r="B191" s="244"/>
      <c r="C191" s="245"/>
      <c r="D191" s="227" t="s">
        <v>162</v>
      </c>
      <c r="E191" s="246" t="s">
        <v>19</v>
      </c>
      <c r="F191" s="247" t="s">
        <v>204</v>
      </c>
      <c r="G191" s="245"/>
      <c r="H191" s="248">
        <v>31.5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162</v>
      </c>
      <c r="AU191" s="254" t="s">
        <v>82</v>
      </c>
      <c r="AV191" s="14" t="s">
        <v>158</v>
      </c>
      <c r="AW191" s="14" t="s">
        <v>33</v>
      </c>
      <c r="AX191" s="14" t="s">
        <v>80</v>
      </c>
      <c r="AY191" s="254" t="s">
        <v>151</v>
      </c>
    </row>
    <row r="192" s="2" customFormat="1" ht="16.5" customHeight="1">
      <c r="A192" s="40"/>
      <c r="B192" s="41"/>
      <c r="C192" s="280" t="s">
        <v>292</v>
      </c>
      <c r="D192" s="280" t="s">
        <v>455</v>
      </c>
      <c r="E192" s="281" t="s">
        <v>800</v>
      </c>
      <c r="F192" s="282" t="s">
        <v>601</v>
      </c>
      <c r="G192" s="283" t="s">
        <v>405</v>
      </c>
      <c r="H192" s="284">
        <v>19.404</v>
      </c>
      <c r="I192" s="285"/>
      <c r="J192" s="286">
        <f>ROUND(I192*H192,2)</f>
        <v>0</v>
      </c>
      <c r="K192" s="282" t="s">
        <v>157</v>
      </c>
      <c r="L192" s="287"/>
      <c r="M192" s="288" t="s">
        <v>19</v>
      </c>
      <c r="N192" s="289" t="s">
        <v>43</v>
      </c>
      <c r="O192" s="86"/>
      <c r="P192" s="223">
        <f>O192*H192</f>
        <v>0</v>
      </c>
      <c r="Q192" s="223">
        <v>1</v>
      </c>
      <c r="R192" s="223">
        <f>Q192*H192</f>
        <v>19.404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597</v>
      </c>
      <c r="AT192" s="225" t="s">
        <v>455</v>
      </c>
      <c r="AU192" s="225" t="s">
        <v>82</v>
      </c>
      <c r="AY192" s="19" t="s">
        <v>151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80</v>
      </c>
      <c r="BK192" s="226">
        <f>ROUND(I192*H192,2)</f>
        <v>0</v>
      </c>
      <c r="BL192" s="19" t="s">
        <v>597</v>
      </c>
      <c r="BM192" s="225" t="s">
        <v>902</v>
      </c>
    </row>
    <row r="193" s="2" customFormat="1">
      <c r="A193" s="40"/>
      <c r="B193" s="41"/>
      <c r="C193" s="42"/>
      <c r="D193" s="227" t="s">
        <v>160</v>
      </c>
      <c r="E193" s="42"/>
      <c r="F193" s="228" t="s">
        <v>601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160</v>
      </c>
      <c r="AU193" s="19" t="s">
        <v>82</v>
      </c>
    </row>
    <row r="194" s="13" customFormat="1">
      <c r="A194" s="13"/>
      <c r="B194" s="232"/>
      <c r="C194" s="233"/>
      <c r="D194" s="227" t="s">
        <v>162</v>
      </c>
      <c r="E194" s="234" t="s">
        <v>19</v>
      </c>
      <c r="F194" s="235" t="s">
        <v>903</v>
      </c>
      <c r="G194" s="233"/>
      <c r="H194" s="236">
        <v>0.23100000000000001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162</v>
      </c>
      <c r="AU194" s="242" t="s">
        <v>82</v>
      </c>
      <c r="AV194" s="13" t="s">
        <v>82</v>
      </c>
      <c r="AW194" s="13" t="s">
        <v>33</v>
      </c>
      <c r="AX194" s="13" t="s">
        <v>72</v>
      </c>
      <c r="AY194" s="242" t="s">
        <v>151</v>
      </c>
    </row>
    <row r="195" s="13" customFormat="1">
      <c r="A195" s="13"/>
      <c r="B195" s="232"/>
      <c r="C195" s="233"/>
      <c r="D195" s="227" t="s">
        <v>162</v>
      </c>
      <c r="E195" s="234" t="s">
        <v>19</v>
      </c>
      <c r="F195" s="235" t="s">
        <v>904</v>
      </c>
      <c r="G195" s="233"/>
      <c r="H195" s="236">
        <v>4.6200000000000001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162</v>
      </c>
      <c r="AU195" s="242" t="s">
        <v>82</v>
      </c>
      <c r="AV195" s="13" t="s">
        <v>82</v>
      </c>
      <c r="AW195" s="13" t="s">
        <v>33</v>
      </c>
      <c r="AX195" s="13" t="s">
        <v>72</v>
      </c>
      <c r="AY195" s="242" t="s">
        <v>151</v>
      </c>
    </row>
    <row r="196" s="14" customFormat="1">
      <c r="A196" s="14"/>
      <c r="B196" s="244"/>
      <c r="C196" s="245"/>
      <c r="D196" s="227" t="s">
        <v>162</v>
      </c>
      <c r="E196" s="246" t="s">
        <v>19</v>
      </c>
      <c r="F196" s="247" t="s">
        <v>204</v>
      </c>
      <c r="G196" s="245"/>
      <c r="H196" s="248">
        <v>4.851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162</v>
      </c>
      <c r="AU196" s="254" t="s">
        <v>82</v>
      </c>
      <c r="AV196" s="14" t="s">
        <v>158</v>
      </c>
      <c r="AW196" s="14" t="s">
        <v>33</v>
      </c>
      <c r="AX196" s="14" t="s">
        <v>80</v>
      </c>
      <c r="AY196" s="254" t="s">
        <v>151</v>
      </c>
    </row>
    <row r="197" s="13" customFormat="1">
      <c r="A197" s="13"/>
      <c r="B197" s="232"/>
      <c r="C197" s="233"/>
      <c r="D197" s="227" t="s">
        <v>162</v>
      </c>
      <c r="E197" s="233"/>
      <c r="F197" s="235" t="s">
        <v>905</v>
      </c>
      <c r="G197" s="233"/>
      <c r="H197" s="236">
        <v>19.404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162</v>
      </c>
      <c r="AU197" s="242" t="s">
        <v>82</v>
      </c>
      <c r="AV197" s="13" t="s">
        <v>82</v>
      </c>
      <c r="AW197" s="13" t="s">
        <v>4</v>
      </c>
      <c r="AX197" s="13" t="s">
        <v>80</v>
      </c>
      <c r="AY197" s="242" t="s">
        <v>151</v>
      </c>
    </row>
    <row r="198" s="2" customFormat="1" ht="16.5" customHeight="1">
      <c r="A198" s="40"/>
      <c r="B198" s="41"/>
      <c r="C198" s="280" t="s">
        <v>298</v>
      </c>
      <c r="D198" s="280" t="s">
        <v>455</v>
      </c>
      <c r="E198" s="281" t="s">
        <v>906</v>
      </c>
      <c r="F198" s="282" t="s">
        <v>907</v>
      </c>
      <c r="G198" s="283" t="s">
        <v>172</v>
      </c>
      <c r="H198" s="284">
        <v>31.5</v>
      </c>
      <c r="I198" s="285"/>
      <c r="J198" s="286">
        <f>ROUND(I198*H198,2)</f>
        <v>0</v>
      </c>
      <c r="K198" s="282" t="s">
        <v>157</v>
      </c>
      <c r="L198" s="287"/>
      <c r="M198" s="288" t="s">
        <v>19</v>
      </c>
      <c r="N198" s="289" t="s">
        <v>43</v>
      </c>
      <c r="O198" s="86"/>
      <c r="P198" s="223">
        <f>O198*H198</f>
        <v>0</v>
      </c>
      <c r="Q198" s="223">
        <v>0.00034000000000000002</v>
      </c>
      <c r="R198" s="223">
        <f>Q198*H198</f>
        <v>0.010710000000000001</v>
      </c>
      <c r="S198" s="223">
        <v>0</v>
      </c>
      <c r="T198" s="22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5" t="s">
        <v>597</v>
      </c>
      <c r="AT198" s="225" t="s">
        <v>455</v>
      </c>
      <c r="AU198" s="225" t="s">
        <v>82</v>
      </c>
      <c r="AY198" s="19" t="s">
        <v>151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9" t="s">
        <v>80</v>
      </c>
      <c r="BK198" s="226">
        <f>ROUND(I198*H198,2)</f>
        <v>0</v>
      </c>
      <c r="BL198" s="19" t="s">
        <v>597</v>
      </c>
      <c r="BM198" s="225" t="s">
        <v>908</v>
      </c>
    </row>
    <row r="199" s="2" customFormat="1">
      <c r="A199" s="40"/>
      <c r="B199" s="41"/>
      <c r="C199" s="42"/>
      <c r="D199" s="227" t="s">
        <v>160</v>
      </c>
      <c r="E199" s="42"/>
      <c r="F199" s="228" t="s">
        <v>907</v>
      </c>
      <c r="G199" s="42"/>
      <c r="H199" s="42"/>
      <c r="I199" s="229"/>
      <c r="J199" s="42"/>
      <c r="K199" s="42"/>
      <c r="L199" s="46"/>
      <c r="M199" s="230"/>
      <c r="N199" s="231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160</v>
      </c>
      <c r="AU199" s="19" t="s">
        <v>82</v>
      </c>
    </row>
    <row r="200" s="13" customFormat="1">
      <c r="A200" s="13"/>
      <c r="B200" s="232"/>
      <c r="C200" s="233"/>
      <c r="D200" s="227" t="s">
        <v>162</v>
      </c>
      <c r="E200" s="234" t="s">
        <v>19</v>
      </c>
      <c r="F200" s="235" t="s">
        <v>850</v>
      </c>
      <c r="G200" s="233"/>
      <c r="H200" s="236">
        <v>1.5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162</v>
      </c>
      <c r="AU200" s="242" t="s">
        <v>82</v>
      </c>
      <c r="AV200" s="13" t="s">
        <v>82</v>
      </c>
      <c r="AW200" s="13" t="s">
        <v>33</v>
      </c>
      <c r="AX200" s="13" t="s">
        <v>72</v>
      </c>
      <c r="AY200" s="242" t="s">
        <v>151</v>
      </c>
    </row>
    <row r="201" s="13" customFormat="1">
      <c r="A201" s="13"/>
      <c r="B201" s="232"/>
      <c r="C201" s="233"/>
      <c r="D201" s="227" t="s">
        <v>162</v>
      </c>
      <c r="E201" s="234" t="s">
        <v>19</v>
      </c>
      <c r="F201" s="235" t="s">
        <v>901</v>
      </c>
      <c r="G201" s="233"/>
      <c r="H201" s="236">
        <v>30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162</v>
      </c>
      <c r="AU201" s="242" t="s">
        <v>82</v>
      </c>
      <c r="AV201" s="13" t="s">
        <v>82</v>
      </c>
      <c r="AW201" s="13" t="s">
        <v>33</v>
      </c>
      <c r="AX201" s="13" t="s">
        <v>72</v>
      </c>
      <c r="AY201" s="242" t="s">
        <v>151</v>
      </c>
    </row>
    <row r="202" s="14" customFormat="1">
      <c r="A202" s="14"/>
      <c r="B202" s="244"/>
      <c r="C202" s="245"/>
      <c r="D202" s="227" t="s">
        <v>162</v>
      </c>
      <c r="E202" s="246" t="s">
        <v>19</v>
      </c>
      <c r="F202" s="247" t="s">
        <v>204</v>
      </c>
      <c r="G202" s="245"/>
      <c r="H202" s="248">
        <v>31.5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162</v>
      </c>
      <c r="AU202" s="254" t="s">
        <v>82</v>
      </c>
      <c r="AV202" s="14" t="s">
        <v>158</v>
      </c>
      <c r="AW202" s="14" t="s">
        <v>33</v>
      </c>
      <c r="AX202" s="14" t="s">
        <v>80</v>
      </c>
      <c r="AY202" s="254" t="s">
        <v>151</v>
      </c>
    </row>
    <row r="203" s="2" customFormat="1" ht="16.5" customHeight="1">
      <c r="A203" s="40"/>
      <c r="B203" s="41"/>
      <c r="C203" s="214" t="s">
        <v>303</v>
      </c>
      <c r="D203" s="214" t="s">
        <v>153</v>
      </c>
      <c r="E203" s="215" t="s">
        <v>909</v>
      </c>
      <c r="F203" s="216" t="s">
        <v>910</v>
      </c>
      <c r="G203" s="217" t="s">
        <v>172</v>
      </c>
      <c r="H203" s="218">
        <v>5</v>
      </c>
      <c r="I203" s="219"/>
      <c r="J203" s="220">
        <f>ROUND(I203*H203,2)</f>
        <v>0</v>
      </c>
      <c r="K203" s="216" t="s">
        <v>157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0.13538</v>
      </c>
      <c r="R203" s="223">
        <f>Q203*H203</f>
        <v>0.67690000000000006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471</v>
      </c>
      <c r="AT203" s="225" t="s">
        <v>153</v>
      </c>
      <c r="AU203" s="225" t="s">
        <v>82</v>
      </c>
      <c r="AY203" s="19" t="s">
        <v>151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80</v>
      </c>
      <c r="BK203" s="226">
        <f>ROUND(I203*H203,2)</f>
        <v>0</v>
      </c>
      <c r="BL203" s="19" t="s">
        <v>471</v>
      </c>
      <c r="BM203" s="225" t="s">
        <v>911</v>
      </c>
    </row>
    <row r="204" s="2" customFormat="1">
      <c r="A204" s="40"/>
      <c r="B204" s="41"/>
      <c r="C204" s="42"/>
      <c r="D204" s="227" t="s">
        <v>160</v>
      </c>
      <c r="E204" s="42"/>
      <c r="F204" s="228" t="s">
        <v>912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160</v>
      </c>
      <c r="AU204" s="19" t="s">
        <v>82</v>
      </c>
    </row>
    <row r="205" s="2" customFormat="1" ht="16.5" customHeight="1">
      <c r="A205" s="40"/>
      <c r="B205" s="41"/>
      <c r="C205" s="280" t="s">
        <v>309</v>
      </c>
      <c r="D205" s="280" t="s">
        <v>455</v>
      </c>
      <c r="E205" s="281" t="s">
        <v>913</v>
      </c>
      <c r="F205" s="282" t="s">
        <v>914</v>
      </c>
      <c r="G205" s="283" t="s">
        <v>172</v>
      </c>
      <c r="H205" s="284">
        <v>5.1500000000000004</v>
      </c>
      <c r="I205" s="285"/>
      <c r="J205" s="286">
        <f>ROUND(I205*H205,2)</f>
        <v>0</v>
      </c>
      <c r="K205" s="282" t="s">
        <v>157</v>
      </c>
      <c r="L205" s="287"/>
      <c r="M205" s="288" t="s">
        <v>19</v>
      </c>
      <c r="N205" s="289" t="s">
        <v>43</v>
      </c>
      <c r="O205" s="86"/>
      <c r="P205" s="223">
        <f>O205*H205</f>
        <v>0</v>
      </c>
      <c r="Q205" s="223">
        <v>0.00068999999999999997</v>
      </c>
      <c r="R205" s="223">
        <f>Q205*H205</f>
        <v>0.0035535000000000002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597</v>
      </c>
      <c r="AT205" s="225" t="s">
        <v>455</v>
      </c>
      <c r="AU205" s="225" t="s">
        <v>82</v>
      </c>
      <c r="AY205" s="19" t="s">
        <v>151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80</v>
      </c>
      <c r="BK205" s="226">
        <f>ROUND(I205*H205,2)</f>
        <v>0</v>
      </c>
      <c r="BL205" s="19" t="s">
        <v>597</v>
      </c>
      <c r="BM205" s="225" t="s">
        <v>915</v>
      </c>
    </row>
    <row r="206" s="2" customFormat="1">
      <c r="A206" s="40"/>
      <c r="B206" s="41"/>
      <c r="C206" s="42"/>
      <c r="D206" s="227" t="s">
        <v>160</v>
      </c>
      <c r="E206" s="42"/>
      <c r="F206" s="228" t="s">
        <v>914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160</v>
      </c>
      <c r="AU206" s="19" t="s">
        <v>82</v>
      </c>
    </row>
    <row r="207" s="13" customFormat="1">
      <c r="A207" s="13"/>
      <c r="B207" s="232"/>
      <c r="C207" s="233"/>
      <c r="D207" s="227" t="s">
        <v>162</v>
      </c>
      <c r="E207" s="233"/>
      <c r="F207" s="235" t="s">
        <v>916</v>
      </c>
      <c r="G207" s="233"/>
      <c r="H207" s="236">
        <v>5.1500000000000004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162</v>
      </c>
      <c r="AU207" s="242" t="s">
        <v>82</v>
      </c>
      <c r="AV207" s="13" t="s">
        <v>82</v>
      </c>
      <c r="AW207" s="13" t="s">
        <v>4</v>
      </c>
      <c r="AX207" s="13" t="s">
        <v>80</v>
      </c>
      <c r="AY207" s="242" t="s">
        <v>151</v>
      </c>
    </row>
    <row r="208" s="2" customFormat="1" ht="16.5" customHeight="1">
      <c r="A208" s="40"/>
      <c r="B208" s="41"/>
      <c r="C208" s="280" t="s">
        <v>314</v>
      </c>
      <c r="D208" s="280" t="s">
        <v>455</v>
      </c>
      <c r="E208" s="281" t="s">
        <v>917</v>
      </c>
      <c r="F208" s="282" t="s">
        <v>918</v>
      </c>
      <c r="G208" s="283" t="s">
        <v>581</v>
      </c>
      <c r="H208" s="284">
        <v>0.38800000000000001</v>
      </c>
      <c r="I208" s="285"/>
      <c r="J208" s="286">
        <f>ROUND(I208*H208,2)</f>
        <v>0</v>
      </c>
      <c r="K208" s="282" t="s">
        <v>19</v>
      </c>
      <c r="L208" s="287"/>
      <c r="M208" s="288" t="s">
        <v>19</v>
      </c>
      <c r="N208" s="289" t="s">
        <v>43</v>
      </c>
      <c r="O208" s="86"/>
      <c r="P208" s="223">
        <f>O208*H208</f>
        <v>0</v>
      </c>
      <c r="Q208" s="223">
        <v>2.4289999999999998</v>
      </c>
      <c r="R208" s="223">
        <f>Q208*H208</f>
        <v>0.94245199999999996</v>
      </c>
      <c r="S208" s="223">
        <v>0</v>
      </c>
      <c r="T208" s="22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5" t="s">
        <v>597</v>
      </c>
      <c r="AT208" s="225" t="s">
        <v>455</v>
      </c>
      <c r="AU208" s="225" t="s">
        <v>82</v>
      </c>
      <c r="AY208" s="19" t="s">
        <v>151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9" t="s">
        <v>80</v>
      </c>
      <c r="BK208" s="226">
        <f>ROUND(I208*H208,2)</f>
        <v>0</v>
      </c>
      <c r="BL208" s="19" t="s">
        <v>597</v>
      </c>
      <c r="BM208" s="225" t="s">
        <v>919</v>
      </c>
    </row>
    <row r="209" s="13" customFormat="1">
      <c r="A209" s="13"/>
      <c r="B209" s="232"/>
      <c r="C209" s="233"/>
      <c r="D209" s="227" t="s">
        <v>162</v>
      </c>
      <c r="E209" s="234" t="s">
        <v>19</v>
      </c>
      <c r="F209" s="235" t="s">
        <v>897</v>
      </c>
      <c r="G209" s="233"/>
      <c r="H209" s="236">
        <v>0.38800000000000001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162</v>
      </c>
      <c r="AU209" s="242" t="s">
        <v>82</v>
      </c>
      <c r="AV209" s="13" t="s">
        <v>82</v>
      </c>
      <c r="AW209" s="13" t="s">
        <v>33</v>
      </c>
      <c r="AX209" s="13" t="s">
        <v>80</v>
      </c>
      <c r="AY209" s="242" t="s">
        <v>151</v>
      </c>
    </row>
    <row r="210" s="12" customFormat="1" ht="25.92" customHeight="1">
      <c r="A210" s="12"/>
      <c r="B210" s="198"/>
      <c r="C210" s="199"/>
      <c r="D210" s="200" t="s">
        <v>71</v>
      </c>
      <c r="E210" s="201" t="s">
        <v>425</v>
      </c>
      <c r="F210" s="201" t="s">
        <v>426</v>
      </c>
      <c r="G210" s="199"/>
      <c r="H210" s="199"/>
      <c r="I210" s="202"/>
      <c r="J210" s="203">
        <f>BK210</f>
        <v>0</v>
      </c>
      <c r="K210" s="199"/>
      <c r="L210" s="204"/>
      <c r="M210" s="205"/>
      <c r="N210" s="206"/>
      <c r="O210" s="206"/>
      <c r="P210" s="207">
        <f>P211</f>
        <v>0</v>
      </c>
      <c r="Q210" s="206"/>
      <c r="R210" s="207">
        <f>R211</f>
        <v>0</v>
      </c>
      <c r="S210" s="206"/>
      <c r="T210" s="208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9" t="s">
        <v>181</v>
      </c>
      <c r="AT210" s="210" t="s">
        <v>71</v>
      </c>
      <c r="AU210" s="210" t="s">
        <v>72</v>
      </c>
      <c r="AY210" s="209" t="s">
        <v>151</v>
      </c>
      <c r="BK210" s="211">
        <f>BK211</f>
        <v>0</v>
      </c>
    </row>
    <row r="211" s="12" customFormat="1" ht="22.8" customHeight="1">
      <c r="A211" s="12"/>
      <c r="B211" s="198"/>
      <c r="C211" s="199"/>
      <c r="D211" s="200" t="s">
        <v>71</v>
      </c>
      <c r="E211" s="212" t="s">
        <v>427</v>
      </c>
      <c r="F211" s="212" t="s">
        <v>428</v>
      </c>
      <c r="G211" s="199"/>
      <c r="H211" s="199"/>
      <c r="I211" s="202"/>
      <c r="J211" s="213">
        <f>BK211</f>
        <v>0</v>
      </c>
      <c r="K211" s="199"/>
      <c r="L211" s="204"/>
      <c r="M211" s="205"/>
      <c r="N211" s="206"/>
      <c r="O211" s="206"/>
      <c r="P211" s="207">
        <f>SUM(P212:P216)</f>
        <v>0</v>
      </c>
      <c r="Q211" s="206"/>
      <c r="R211" s="207">
        <f>SUM(R212:R216)</f>
        <v>0</v>
      </c>
      <c r="S211" s="206"/>
      <c r="T211" s="208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9" t="s">
        <v>181</v>
      </c>
      <c r="AT211" s="210" t="s">
        <v>71</v>
      </c>
      <c r="AU211" s="210" t="s">
        <v>80</v>
      </c>
      <c r="AY211" s="209" t="s">
        <v>151</v>
      </c>
      <c r="BK211" s="211">
        <f>SUM(BK212:BK216)</f>
        <v>0</v>
      </c>
    </row>
    <row r="212" s="2" customFormat="1" ht="16.5" customHeight="1">
      <c r="A212" s="40"/>
      <c r="B212" s="41"/>
      <c r="C212" s="214" t="s">
        <v>319</v>
      </c>
      <c r="D212" s="214" t="s">
        <v>153</v>
      </c>
      <c r="E212" s="215" t="s">
        <v>620</v>
      </c>
      <c r="F212" s="216" t="s">
        <v>621</v>
      </c>
      <c r="G212" s="217" t="s">
        <v>622</v>
      </c>
      <c r="H212" s="218">
        <v>1</v>
      </c>
      <c r="I212" s="219"/>
      <c r="J212" s="220">
        <f>ROUND(I212*H212,2)</f>
        <v>0</v>
      </c>
      <c r="K212" s="216" t="s">
        <v>157</v>
      </c>
      <c r="L212" s="46"/>
      <c r="M212" s="221" t="s">
        <v>19</v>
      </c>
      <c r="N212" s="222" t="s">
        <v>43</v>
      </c>
      <c r="O212" s="86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433</v>
      </c>
      <c r="AT212" s="225" t="s">
        <v>153</v>
      </c>
      <c r="AU212" s="225" t="s">
        <v>82</v>
      </c>
      <c r="AY212" s="19" t="s">
        <v>151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80</v>
      </c>
      <c r="BK212" s="226">
        <f>ROUND(I212*H212,2)</f>
        <v>0</v>
      </c>
      <c r="BL212" s="19" t="s">
        <v>433</v>
      </c>
      <c r="BM212" s="225" t="s">
        <v>920</v>
      </c>
    </row>
    <row r="213" s="2" customFormat="1">
      <c r="A213" s="40"/>
      <c r="B213" s="41"/>
      <c r="C213" s="42"/>
      <c r="D213" s="227" t="s">
        <v>160</v>
      </c>
      <c r="E213" s="42"/>
      <c r="F213" s="228" t="s">
        <v>621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160</v>
      </c>
      <c r="AU213" s="19" t="s">
        <v>82</v>
      </c>
    </row>
    <row r="214" s="13" customFormat="1">
      <c r="A214" s="13"/>
      <c r="B214" s="232"/>
      <c r="C214" s="233"/>
      <c r="D214" s="227" t="s">
        <v>162</v>
      </c>
      <c r="E214" s="234" t="s">
        <v>19</v>
      </c>
      <c r="F214" s="235" t="s">
        <v>80</v>
      </c>
      <c r="G214" s="233"/>
      <c r="H214" s="236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162</v>
      </c>
      <c r="AU214" s="242" t="s">
        <v>82</v>
      </c>
      <c r="AV214" s="13" t="s">
        <v>82</v>
      </c>
      <c r="AW214" s="13" t="s">
        <v>33</v>
      </c>
      <c r="AX214" s="13" t="s">
        <v>80</v>
      </c>
      <c r="AY214" s="242" t="s">
        <v>151</v>
      </c>
    </row>
    <row r="215" s="2" customFormat="1" ht="16.5" customHeight="1">
      <c r="A215" s="40"/>
      <c r="B215" s="41"/>
      <c r="C215" s="214" t="s">
        <v>324</v>
      </c>
      <c r="D215" s="214" t="s">
        <v>153</v>
      </c>
      <c r="E215" s="215" t="s">
        <v>624</v>
      </c>
      <c r="F215" s="216" t="s">
        <v>625</v>
      </c>
      <c r="G215" s="217" t="s">
        <v>622</v>
      </c>
      <c r="H215" s="218">
        <v>1</v>
      </c>
      <c r="I215" s="219"/>
      <c r="J215" s="220">
        <f>ROUND(I215*H215,2)</f>
        <v>0</v>
      </c>
      <c r="K215" s="216" t="s">
        <v>157</v>
      </c>
      <c r="L215" s="46"/>
      <c r="M215" s="221" t="s">
        <v>19</v>
      </c>
      <c r="N215" s="222" t="s">
        <v>43</v>
      </c>
      <c r="O215" s="86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433</v>
      </c>
      <c r="AT215" s="225" t="s">
        <v>153</v>
      </c>
      <c r="AU215" s="225" t="s">
        <v>82</v>
      </c>
      <c r="AY215" s="19" t="s">
        <v>151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80</v>
      </c>
      <c r="BK215" s="226">
        <f>ROUND(I215*H215,2)</f>
        <v>0</v>
      </c>
      <c r="BL215" s="19" t="s">
        <v>433</v>
      </c>
      <c r="BM215" s="225" t="s">
        <v>921</v>
      </c>
    </row>
    <row r="216" s="2" customFormat="1">
      <c r="A216" s="40"/>
      <c r="B216" s="41"/>
      <c r="C216" s="42"/>
      <c r="D216" s="227" t="s">
        <v>160</v>
      </c>
      <c r="E216" s="42"/>
      <c r="F216" s="228" t="s">
        <v>625</v>
      </c>
      <c r="G216" s="42"/>
      <c r="H216" s="42"/>
      <c r="I216" s="229"/>
      <c r="J216" s="42"/>
      <c r="K216" s="42"/>
      <c r="L216" s="46"/>
      <c r="M216" s="266"/>
      <c r="N216" s="267"/>
      <c r="O216" s="268"/>
      <c r="P216" s="268"/>
      <c r="Q216" s="268"/>
      <c r="R216" s="268"/>
      <c r="S216" s="268"/>
      <c r="T216" s="269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160</v>
      </c>
      <c r="AU216" s="19" t="s">
        <v>82</v>
      </c>
    </row>
    <row r="217" s="2" customFormat="1" ht="6.96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sheet="1" autoFilter="0" formatColumns="0" formatRows="0" objects="1" scenarios="1" spinCount="100000" saltValue="F72XbVMdsbysPhsR4maBe9OOipnpcgZIottSTOu79wyWDYOi2uLNmSPc064EZp3d9usP66a7s/J9Z9ukUiMT1w==" hashValue="OiDvD9R/ec311eriNRvIvDJmweZKHFh8C6JCDmI31+WoQdc4kgOF3Ak4zIC981/1VP0s0/kOYkPpvMTo3DRaPw==" algorithmName="SHA-512" password="CC35"/>
  <autoFilter ref="C92:K2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922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ROUND(J85,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ROUND((SUM(BE85:BE134)),  2)</f>
        <v>0</v>
      </c>
      <c r="G33" s="40"/>
      <c r="H33" s="40"/>
      <c r="I33" s="159">
        <v>0.20999999999999999</v>
      </c>
      <c r="J33" s="158">
        <f>ROUND(((SUM(BE85:BE134))*I33),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ROUND((SUM(BF85:BF134)),  2)</f>
        <v>0</v>
      </c>
      <c r="G34" s="40"/>
      <c r="H34" s="40"/>
      <c r="I34" s="159">
        <v>0.14999999999999999</v>
      </c>
      <c r="J34" s="158">
        <f>ROUND(((SUM(BF85:BF134))*I34),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ROUND((SUM(BG85:BG134)),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ROUND((SUM(BH85:BH134)),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ROUND((SUM(BI85:BI134)),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000 - Vedlejší a ostatní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134</v>
      </c>
      <c r="E60" s="179"/>
      <c r="F60" s="179"/>
      <c r="G60" s="179"/>
      <c r="H60" s="179"/>
      <c r="I60" s="179"/>
      <c r="J60" s="180">
        <f>J86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135</v>
      </c>
      <c r="E61" s="184"/>
      <c r="F61" s="184"/>
      <c r="G61" s="184"/>
      <c r="H61" s="184"/>
      <c r="I61" s="184"/>
      <c r="J61" s="185">
        <f>J87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923</v>
      </c>
      <c r="E62" s="184"/>
      <c r="F62" s="184"/>
      <c r="G62" s="184"/>
      <c r="H62" s="184"/>
      <c r="I62" s="184"/>
      <c r="J62" s="185">
        <f>J102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444</v>
      </c>
      <c r="E63" s="184"/>
      <c r="F63" s="184"/>
      <c r="G63" s="184"/>
      <c r="H63" s="184"/>
      <c r="I63" s="184"/>
      <c r="J63" s="185">
        <f>J108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924</v>
      </c>
      <c r="E64" s="184"/>
      <c r="F64" s="184"/>
      <c r="G64" s="184"/>
      <c r="H64" s="184"/>
      <c r="I64" s="184"/>
      <c r="J64" s="185">
        <f>J125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925</v>
      </c>
      <c r="E65" s="184"/>
      <c r="F65" s="184"/>
      <c r="G65" s="184"/>
      <c r="H65" s="184"/>
      <c r="I65" s="184"/>
      <c r="J65" s="185">
        <f>J128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136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1" t="str">
        <f>E7</f>
        <v>Most, náměstí Řeporyje D 012, č.akce 1061, Praha 13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122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SO 000 - Vedlejší a ostatní náklady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>Praha 13 - Řeporyje</v>
      </c>
      <c r="G79" s="42"/>
      <c r="H79" s="42"/>
      <c r="I79" s="34" t="s">
        <v>23</v>
      </c>
      <c r="J79" s="74" t="str">
        <f>IF(J12="","",J12)</f>
        <v>18. 2. 2021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TSK hl.m. Prahy</v>
      </c>
      <c r="G81" s="42"/>
      <c r="H81" s="42"/>
      <c r="I81" s="34" t="s">
        <v>31</v>
      </c>
      <c r="J81" s="38" t="str">
        <f>E21</f>
        <v>Pontex, spol. s r.o.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ing. Benda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87"/>
      <c r="B84" s="188"/>
      <c r="C84" s="189" t="s">
        <v>137</v>
      </c>
      <c r="D84" s="190" t="s">
        <v>57</v>
      </c>
      <c r="E84" s="190" t="s">
        <v>53</v>
      </c>
      <c r="F84" s="190" t="s">
        <v>54</v>
      </c>
      <c r="G84" s="190" t="s">
        <v>138</v>
      </c>
      <c r="H84" s="190" t="s">
        <v>139</v>
      </c>
      <c r="I84" s="190" t="s">
        <v>140</v>
      </c>
      <c r="J84" s="190" t="s">
        <v>127</v>
      </c>
      <c r="K84" s="191" t="s">
        <v>141</v>
      </c>
      <c r="L84" s="192"/>
      <c r="M84" s="94" t="s">
        <v>19</v>
      </c>
      <c r="N84" s="95" t="s">
        <v>42</v>
      </c>
      <c r="O84" s="95" t="s">
        <v>142</v>
      </c>
      <c r="P84" s="95" t="s">
        <v>143</v>
      </c>
      <c r="Q84" s="95" t="s">
        <v>144</v>
      </c>
      <c r="R84" s="95" t="s">
        <v>145</v>
      </c>
      <c r="S84" s="95" t="s">
        <v>146</v>
      </c>
      <c r="T84" s="96" t="s">
        <v>147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="2" customFormat="1" ht="22.8" customHeight="1">
      <c r="A85" s="40"/>
      <c r="B85" s="41"/>
      <c r="C85" s="101" t="s">
        <v>148</v>
      </c>
      <c r="D85" s="42"/>
      <c r="E85" s="42"/>
      <c r="F85" s="42"/>
      <c r="G85" s="42"/>
      <c r="H85" s="42"/>
      <c r="I85" s="42"/>
      <c r="J85" s="193">
        <f>BK85</f>
        <v>0</v>
      </c>
      <c r="K85" s="42"/>
      <c r="L85" s="46"/>
      <c r="M85" s="97"/>
      <c r="N85" s="194"/>
      <c r="O85" s="98"/>
      <c r="P85" s="195">
        <f>P86</f>
        <v>0</v>
      </c>
      <c r="Q85" s="98"/>
      <c r="R85" s="195">
        <f>R86</f>
        <v>0</v>
      </c>
      <c r="S85" s="98"/>
      <c r="T85" s="196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128</v>
      </c>
      <c r="BK85" s="197">
        <f>BK86</f>
        <v>0</v>
      </c>
    </row>
    <row r="86" s="12" customFormat="1" ht="25.92" customHeight="1">
      <c r="A86" s="12"/>
      <c r="B86" s="198"/>
      <c r="C86" s="199"/>
      <c r="D86" s="200" t="s">
        <v>71</v>
      </c>
      <c r="E86" s="201" t="s">
        <v>425</v>
      </c>
      <c r="F86" s="201" t="s">
        <v>426</v>
      </c>
      <c r="G86" s="199"/>
      <c r="H86" s="199"/>
      <c r="I86" s="202"/>
      <c r="J86" s="203">
        <f>BK86</f>
        <v>0</v>
      </c>
      <c r="K86" s="199"/>
      <c r="L86" s="204"/>
      <c r="M86" s="205"/>
      <c r="N86" s="206"/>
      <c r="O86" s="206"/>
      <c r="P86" s="207">
        <f>P87+P102+P108+P125+P128</f>
        <v>0</v>
      </c>
      <c r="Q86" s="206"/>
      <c r="R86" s="207">
        <f>R87+R102+R108+R125+R128</f>
        <v>0</v>
      </c>
      <c r="S86" s="206"/>
      <c r="T86" s="208">
        <f>T87+T102+T108+T125+T128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181</v>
      </c>
      <c r="AT86" s="210" t="s">
        <v>71</v>
      </c>
      <c r="AU86" s="210" t="s">
        <v>72</v>
      </c>
      <c r="AY86" s="209" t="s">
        <v>151</v>
      </c>
      <c r="BK86" s="211">
        <f>BK87+BK102+BK108+BK125+BK128</f>
        <v>0</v>
      </c>
    </row>
    <row r="87" s="12" customFormat="1" ht="22.8" customHeight="1">
      <c r="A87" s="12"/>
      <c r="B87" s="198"/>
      <c r="C87" s="199"/>
      <c r="D87" s="200" t="s">
        <v>71</v>
      </c>
      <c r="E87" s="212" t="s">
        <v>427</v>
      </c>
      <c r="F87" s="212" t="s">
        <v>428</v>
      </c>
      <c r="G87" s="199"/>
      <c r="H87" s="199"/>
      <c r="I87" s="202"/>
      <c r="J87" s="213">
        <f>BK87</f>
        <v>0</v>
      </c>
      <c r="K87" s="199"/>
      <c r="L87" s="204"/>
      <c r="M87" s="205"/>
      <c r="N87" s="206"/>
      <c r="O87" s="206"/>
      <c r="P87" s="207">
        <f>SUM(P88:P101)</f>
        <v>0</v>
      </c>
      <c r="Q87" s="206"/>
      <c r="R87" s="207">
        <f>SUM(R88:R101)</f>
        <v>0</v>
      </c>
      <c r="S87" s="206"/>
      <c r="T87" s="208">
        <f>SUM(T88:T101)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181</v>
      </c>
      <c r="AT87" s="210" t="s">
        <v>71</v>
      </c>
      <c r="AU87" s="210" t="s">
        <v>80</v>
      </c>
      <c r="AY87" s="209" t="s">
        <v>151</v>
      </c>
      <c r="BK87" s="211">
        <f>SUM(BK88:BK101)</f>
        <v>0</v>
      </c>
    </row>
    <row r="88" s="2" customFormat="1" ht="16.5" customHeight="1">
      <c r="A88" s="40"/>
      <c r="B88" s="41"/>
      <c r="C88" s="214" t="s">
        <v>80</v>
      </c>
      <c r="D88" s="214" t="s">
        <v>153</v>
      </c>
      <c r="E88" s="215" t="s">
        <v>926</v>
      </c>
      <c r="F88" s="216" t="s">
        <v>927</v>
      </c>
      <c r="G88" s="217" t="s">
        <v>432</v>
      </c>
      <c r="H88" s="218">
        <v>1</v>
      </c>
      <c r="I88" s="219"/>
      <c r="J88" s="220">
        <f>ROUND(I88*H88,2)</f>
        <v>0</v>
      </c>
      <c r="K88" s="216" t="s">
        <v>157</v>
      </c>
      <c r="L88" s="46"/>
      <c r="M88" s="221" t="s">
        <v>19</v>
      </c>
      <c r="N88" s="222" t="s">
        <v>43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433</v>
      </c>
      <c r="AT88" s="225" t="s">
        <v>153</v>
      </c>
      <c r="AU88" s="225" t="s">
        <v>82</v>
      </c>
      <c r="AY88" s="19" t="s">
        <v>151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80</v>
      </c>
      <c r="BK88" s="226">
        <f>ROUND(I88*H88,2)</f>
        <v>0</v>
      </c>
      <c r="BL88" s="19" t="s">
        <v>433</v>
      </c>
      <c r="BM88" s="225" t="s">
        <v>928</v>
      </c>
    </row>
    <row r="89" s="2" customFormat="1">
      <c r="A89" s="40"/>
      <c r="B89" s="41"/>
      <c r="C89" s="42"/>
      <c r="D89" s="227" t="s">
        <v>160</v>
      </c>
      <c r="E89" s="42"/>
      <c r="F89" s="228" t="s">
        <v>927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160</v>
      </c>
      <c r="AU89" s="19" t="s">
        <v>82</v>
      </c>
    </row>
    <row r="90" s="2" customFormat="1">
      <c r="A90" s="40"/>
      <c r="B90" s="41"/>
      <c r="C90" s="42"/>
      <c r="D90" s="227" t="s">
        <v>175</v>
      </c>
      <c r="E90" s="42"/>
      <c r="F90" s="243" t="s">
        <v>929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175</v>
      </c>
      <c r="AU90" s="19" t="s">
        <v>82</v>
      </c>
    </row>
    <row r="91" s="2" customFormat="1" ht="16.5" customHeight="1">
      <c r="A91" s="40"/>
      <c r="B91" s="41"/>
      <c r="C91" s="214" t="s">
        <v>82</v>
      </c>
      <c r="D91" s="214" t="s">
        <v>153</v>
      </c>
      <c r="E91" s="215" t="s">
        <v>930</v>
      </c>
      <c r="F91" s="216" t="s">
        <v>931</v>
      </c>
      <c r="G91" s="217" t="s">
        <v>432</v>
      </c>
      <c r="H91" s="218">
        <v>1</v>
      </c>
      <c r="I91" s="219"/>
      <c r="J91" s="220">
        <f>ROUND(I91*H91,2)</f>
        <v>0</v>
      </c>
      <c r="K91" s="216" t="s">
        <v>157</v>
      </c>
      <c r="L91" s="46"/>
      <c r="M91" s="221" t="s">
        <v>19</v>
      </c>
      <c r="N91" s="222" t="s">
        <v>43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433</v>
      </c>
      <c r="AT91" s="225" t="s">
        <v>153</v>
      </c>
      <c r="AU91" s="225" t="s">
        <v>82</v>
      </c>
      <c r="AY91" s="19" t="s">
        <v>151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80</v>
      </c>
      <c r="BK91" s="226">
        <f>ROUND(I91*H91,2)</f>
        <v>0</v>
      </c>
      <c r="BL91" s="19" t="s">
        <v>433</v>
      </c>
      <c r="BM91" s="225" t="s">
        <v>932</v>
      </c>
    </row>
    <row r="92" s="2" customFormat="1">
      <c r="A92" s="40"/>
      <c r="B92" s="41"/>
      <c r="C92" s="42"/>
      <c r="D92" s="227" t="s">
        <v>160</v>
      </c>
      <c r="E92" s="42"/>
      <c r="F92" s="228" t="s">
        <v>931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160</v>
      </c>
      <c r="AU92" s="19" t="s">
        <v>82</v>
      </c>
    </row>
    <row r="93" s="2" customFormat="1" ht="16.5" customHeight="1">
      <c r="A93" s="40"/>
      <c r="B93" s="41"/>
      <c r="C93" s="214" t="s">
        <v>169</v>
      </c>
      <c r="D93" s="214" t="s">
        <v>153</v>
      </c>
      <c r="E93" s="215" t="s">
        <v>624</v>
      </c>
      <c r="F93" s="216" t="s">
        <v>625</v>
      </c>
      <c r="G93" s="217" t="s">
        <v>432</v>
      </c>
      <c r="H93" s="218">
        <v>1</v>
      </c>
      <c r="I93" s="219"/>
      <c r="J93" s="220">
        <f>ROUND(I93*H93,2)</f>
        <v>0</v>
      </c>
      <c r="K93" s="216" t="s">
        <v>157</v>
      </c>
      <c r="L93" s="46"/>
      <c r="M93" s="221" t="s">
        <v>19</v>
      </c>
      <c r="N93" s="222" t="s">
        <v>43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433</v>
      </c>
      <c r="AT93" s="225" t="s">
        <v>153</v>
      </c>
      <c r="AU93" s="225" t="s">
        <v>82</v>
      </c>
      <c r="AY93" s="19" t="s">
        <v>151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80</v>
      </c>
      <c r="BK93" s="226">
        <f>ROUND(I93*H93,2)</f>
        <v>0</v>
      </c>
      <c r="BL93" s="19" t="s">
        <v>433</v>
      </c>
      <c r="BM93" s="225" t="s">
        <v>933</v>
      </c>
    </row>
    <row r="94" s="2" customFormat="1">
      <c r="A94" s="40"/>
      <c r="B94" s="41"/>
      <c r="C94" s="42"/>
      <c r="D94" s="227" t="s">
        <v>160</v>
      </c>
      <c r="E94" s="42"/>
      <c r="F94" s="228" t="s">
        <v>625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160</v>
      </c>
      <c r="AU94" s="19" t="s">
        <v>82</v>
      </c>
    </row>
    <row r="95" s="13" customFormat="1">
      <c r="A95" s="13"/>
      <c r="B95" s="232"/>
      <c r="C95" s="233"/>
      <c r="D95" s="227" t="s">
        <v>162</v>
      </c>
      <c r="E95" s="234" t="s">
        <v>19</v>
      </c>
      <c r="F95" s="235" t="s">
        <v>934</v>
      </c>
      <c r="G95" s="233"/>
      <c r="H95" s="236">
        <v>1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162</v>
      </c>
      <c r="AU95" s="242" t="s">
        <v>82</v>
      </c>
      <c r="AV95" s="13" t="s">
        <v>82</v>
      </c>
      <c r="AW95" s="13" t="s">
        <v>33</v>
      </c>
      <c r="AX95" s="13" t="s">
        <v>80</v>
      </c>
      <c r="AY95" s="242" t="s">
        <v>151</v>
      </c>
    </row>
    <row r="96" s="2" customFormat="1" ht="16.5" customHeight="1">
      <c r="A96" s="40"/>
      <c r="B96" s="41"/>
      <c r="C96" s="214" t="s">
        <v>158</v>
      </c>
      <c r="D96" s="214" t="s">
        <v>153</v>
      </c>
      <c r="E96" s="215" t="s">
        <v>935</v>
      </c>
      <c r="F96" s="216" t="s">
        <v>936</v>
      </c>
      <c r="G96" s="217" t="s">
        <v>432</v>
      </c>
      <c r="H96" s="218">
        <v>3</v>
      </c>
      <c r="I96" s="219"/>
      <c r="J96" s="220">
        <f>ROUND(I96*H96,2)</f>
        <v>0</v>
      </c>
      <c r="K96" s="216" t="s">
        <v>157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433</v>
      </c>
      <c r="AT96" s="225" t="s">
        <v>153</v>
      </c>
      <c r="AU96" s="225" t="s">
        <v>82</v>
      </c>
      <c r="AY96" s="19" t="s">
        <v>151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80</v>
      </c>
      <c r="BK96" s="226">
        <f>ROUND(I96*H96,2)</f>
        <v>0</v>
      </c>
      <c r="BL96" s="19" t="s">
        <v>433</v>
      </c>
      <c r="BM96" s="225" t="s">
        <v>937</v>
      </c>
    </row>
    <row r="97" s="2" customFormat="1">
      <c r="A97" s="40"/>
      <c r="B97" s="41"/>
      <c r="C97" s="42"/>
      <c r="D97" s="227" t="s">
        <v>160</v>
      </c>
      <c r="E97" s="42"/>
      <c r="F97" s="228" t="s">
        <v>936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160</v>
      </c>
      <c r="AU97" s="19" t="s">
        <v>82</v>
      </c>
    </row>
    <row r="98" s="13" customFormat="1">
      <c r="A98" s="13"/>
      <c r="B98" s="232"/>
      <c r="C98" s="233"/>
      <c r="D98" s="227" t="s">
        <v>162</v>
      </c>
      <c r="E98" s="234" t="s">
        <v>19</v>
      </c>
      <c r="F98" s="235" t="s">
        <v>938</v>
      </c>
      <c r="G98" s="233"/>
      <c r="H98" s="236">
        <v>3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162</v>
      </c>
      <c r="AU98" s="242" t="s">
        <v>82</v>
      </c>
      <c r="AV98" s="13" t="s">
        <v>82</v>
      </c>
      <c r="AW98" s="13" t="s">
        <v>33</v>
      </c>
      <c r="AX98" s="13" t="s">
        <v>80</v>
      </c>
      <c r="AY98" s="242" t="s">
        <v>151</v>
      </c>
    </row>
    <row r="99" s="2" customFormat="1" ht="16.5" customHeight="1">
      <c r="A99" s="40"/>
      <c r="B99" s="41"/>
      <c r="C99" s="214" t="s">
        <v>181</v>
      </c>
      <c r="D99" s="214" t="s">
        <v>153</v>
      </c>
      <c r="E99" s="215" t="s">
        <v>939</v>
      </c>
      <c r="F99" s="216" t="s">
        <v>940</v>
      </c>
      <c r="G99" s="217" t="s">
        <v>432</v>
      </c>
      <c r="H99" s="218">
        <v>3</v>
      </c>
      <c r="I99" s="219"/>
      <c r="J99" s="220">
        <f>ROUND(I99*H99,2)</f>
        <v>0</v>
      </c>
      <c r="K99" s="216" t="s">
        <v>157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433</v>
      </c>
      <c r="AT99" s="225" t="s">
        <v>153</v>
      </c>
      <c r="AU99" s="225" t="s">
        <v>82</v>
      </c>
      <c r="AY99" s="19" t="s">
        <v>151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80</v>
      </c>
      <c r="BK99" s="226">
        <f>ROUND(I99*H99,2)</f>
        <v>0</v>
      </c>
      <c r="BL99" s="19" t="s">
        <v>433</v>
      </c>
      <c r="BM99" s="225" t="s">
        <v>941</v>
      </c>
    </row>
    <row r="100" s="2" customFormat="1">
      <c r="A100" s="40"/>
      <c r="B100" s="41"/>
      <c r="C100" s="42"/>
      <c r="D100" s="227" t="s">
        <v>160</v>
      </c>
      <c r="E100" s="42"/>
      <c r="F100" s="228" t="s">
        <v>940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160</v>
      </c>
      <c r="AU100" s="19" t="s">
        <v>82</v>
      </c>
    </row>
    <row r="101" s="13" customFormat="1">
      <c r="A101" s="13"/>
      <c r="B101" s="232"/>
      <c r="C101" s="233"/>
      <c r="D101" s="227" t="s">
        <v>162</v>
      </c>
      <c r="E101" s="234" t="s">
        <v>19</v>
      </c>
      <c r="F101" s="235" t="s">
        <v>938</v>
      </c>
      <c r="G101" s="233"/>
      <c r="H101" s="236">
        <v>3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162</v>
      </c>
      <c r="AU101" s="242" t="s">
        <v>82</v>
      </c>
      <c r="AV101" s="13" t="s">
        <v>82</v>
      </c>
      <c r="AW101" s="13" t="s">
        <v>33</v>
      </c>
      <c r="AX101" s="13" t="s">
        <v>80</v>
      </c>
      <c r="AY101" s="242" t="s">
        <v>151</v>
      </c>
    </row>
    <row r="102" s="12" customFormat="1" ht="22.8" customHeight="1">
      <c r="A102" s="12"/>
      <c r="B102" s="198"/>
      <c r="C102" s="199"/>
      <c r="D102" s="200" t="s">
        <v>71</v>
      </c>
      <c r="E102" s="212" t="s">
        <v>942</v>
      </c>
      <c r="F102" s="212" t="s">
        <v>943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SUM(P103:P107)</f>
        <v>0</v>
      </c>
      <c r="Q102" s="206"/>
      <c r="R102" s="207">
        <f>SUM(R103:R107)</f>
        <v>0</v>
      </c>
      <c r="S102" s="206"/>
      <c r="T102" s="208">
        <f>SUM(T103:T107)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181</v>
      </c>
      <c r="AT102" s="210" t="s">
        <v>71</v>
      </c>
      <c r="AU102" s="210" t="s">
        <v>80</v>
      </c>
      <c r="AY102" s="209" t="s">
        <v>151</v>
      </c>
      <c r="BK102" s="211">
        <f>SUM(BK103:BK107)</f>
        <v>0</v>
      </c>
    </row>
    <row r="103" s="2" customFormat="1" ht="16.5" customHeight="1">
      <c r="A103" s="40"/>
      <c r="B103" s="41"/>
      <c r="C103" s="214" t="s">
        <v>189</v>
      </c>
      <c r="D103" s="214" t="s">
        <v>153</v>
      </c>
      <c r="E103" s="215" t="s">
        <v>944</v>
      </c>
      <c r="F103" s="216" t="s">
        <v>19</v>
      </c>
      <c r="G103" s="217" t="s">
        <v>432</v>
      </c>
      <c r="H103" s="218">
        <v>1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433</v>
      </c>
      <c r="AT103" s="225" t="s">
        <v>153</v>
      </c>
      <c r="AU103" s="225" t="s">
        <v>82</v>
      </c>
      <c r="AY103" s="19" t="s">
        <v>151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80</v>
      </c>
      <c r="BK103" s="226">
        <f>ROUND(I103*H103,2)</f>
        <v>0</v>
      </c>
      <c r="BL103" s="19" t="s">
        <v>433</v>
      </c>
      <c r="BM103" s="225" t="s">
        <v>945</v>
      </c>
    </row>
    <row r="104" s="2" customFormat="1">
      <c r="A104" s="40"/>
      <c r="B104" s="41"/>
      <c r="C104" s="42"/>
      <c r="D104" s="227" t="s">
        <v>160</v>
      </c>
      <c r="E104" s="42"/>
      <c r="F104" s="228" t="s">
        <v>946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82</v>
      </c>
    </row>
    <row r="105" s="2" customFormat="1" ht="16.5" customHeight="1">
      <c r="A105" s="40"/>
      <c r="B105" s="41"/>
      <c r="C105" s="214" t="s">
        <v>197</v>
      </c>
      <c r="D105" s="214" t="s">
        <v>153</v>
      </c>
      <c r="E105" s="215" t="s">
        <v>947</v>
      </c>
      <c r="F105" s="216" t="s">
        <v>948</v>
      </c>
      <c r="G105" s="217" t="s">
        <v>220</v>
      </c>
      <c r="H105" s="218">
        <v>2</v>
      </c>
      <c r="I105" s="219"/>
      <c r="J105" s="220">
        <f>ROUND(I105*H105,2)</f>
        <v>0</v>
      </c>
      <c r="K105" s="216" t="s">
        <v>157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433</v>
      </c>
      <c r="AT105" s="225" t="s">
        <v>153</v>
      </c>
      <c r="AU105" s="225" t="s">
        <v>82</v>
      </c>
      <c r="AY105" s="19" t="s">
        <v>151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80</v>
      </c>
      <c r="BK105" s="226">
        <f>ROUND(I105*H105,2)</f>
        <v>0</v>
      </c>
      <c r="BL105" s="19" t="s">
        <v>433</v>
      </c>
      <c r="BM105" s="225" t="s">
        <v>949</v>
      </c>
    </row>
    <row r="106" s="2" customFormat="1">
      <c r="A106" s="40"/>
      <c r="B106" s="41"/>
      <c r="C106" s="42"/>
      <c r="D106" s="227" t="s">
        <v>160</v>
      </c>
      <c r="E106" s="42"/>
      <c r="F106" s="228" t="s">
        <v>948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82</v>
      </c>
    </row>
    <row r="107" s="13" customFormat="1">
      <c r="A107" s="13"/>
      <c r="B107" s="232"/>
      <c r="C107" s="233"/>
      <c r="D107" s="227" t="s">
        <v>162</v>
      </c>
      <c r="E107" s="234" t="s">
        <v>19</v>
      </c>
      <c r="F107" s="235" t="s">
        <v>651</v>
      </c>
      <c r="G107" s="233"/>
      <c r="H107" s="236">
        <v>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162</v>
      </c>
      <c r="AU107" s="242" t="s">
        <v>82</v>
      </c>
      <c r="AV107" s="13" t="s">
        <v>82</v>
      </c>
      <c r="AW107" s="13" t="s">
        <v>33</v>
      </c>
      <c r="AX107" s="13" t="s">
        <v>80</v>
      </c>
      <c r="AY107" s="242" t="s">
        <v>151</v>
      </c>
    </row>
    <row r="108" s="12" customFormat="1" ht="22.8" customHeight="1">
      <c r="A108" s="12"/>
      <c r="B108" s="198"/>
      <c r="C108" s="199"/>
      <c r="D108" s="200" t="s">
        <v>71</v>
      </c>
      <c r="E108" s="212" t="s">
        <v>628</v>
      </c>
      <c r="F108" s="212" t="s">
        <v>629</v>
      </c>
      <c r="G108" s="199"/>
      <c r="H108" s="199"/>
      <c r="I108" s="202"/>
      <c r="J108" s="213">
        <f>BK108</f>
        <v>0</v>
      </c>
      <c r="K108" s="199"/>
      <c r="L108" s="204"/>
      <c r="M108" s="205"/>
      <c r="N108" s="206"/>
      <c r="O108" s="206"/>
      <c r="P108" s="207">
        <f>SUM(P109:P124)</f>
        <v>0</v>
      </c>
      <c r="Q108" s="206"/>
      <c r="R108" s="207">
        <f>SUM(R109:R124)</f>
        <v>0</v>
      </c>
      <c r="S108" s="206"/>
      <c r="T108" s="208">
        <f>SUM(T109:T124)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181</v>
      </c>
      <c r="AT108" s="210" t="s">
        <v>71</v>
      </c>
      <c r="AU108" s="210" t="s">
        <v>80</v>
      </c>
      <c r="AY108" s="209" t="s">
        <v>151</v>
      </c>
      <c r="BK108" s="211">
        <f>SUM(BK109:BK124)</f>
        <v>0</v>
      </c>
    </row>
    <row r="109" s="2" customFormat="1" ht="16.5" customHeight="1">
      <c r="A109" s="40"/>
      <c r="B109" s="41"/>
      <c r="C109" s="214" t="s">
        <v>205</v>
      </c>
      <c r="D109" s="214" t="s">
        <v>153</v>
      </c>
      <c r="E109" s="215" t="s">
        <v>950</v>
      </c>
      <c r="F109" s="216" t="s">
        <v>951</v>
      </c>
      <c r="G109" s="217" t="s">
        <v>432</v>
      </c>
      <c r="H109" s="218">
        <v>1</v>
      </c>
      <c r="I109" s="219"/>
      <c r="J109" s="220">
        <f>ROUND(I109*H109,2)</f>
        <v>0</v>
      </c>
      <c r="K109" s="216" t="s">
        <v>157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433</v>
      </c>
      <c r="AT109" s="225" t="s">
        <v>153</v>
      </c>
      <c r="AU109" s="225" t="s">
        <v>82</v>
      </c>
      <c r="AY109" s="19" t="s">
        <v>151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80</v>
      </c>
      <c r="BK109" s="226">
        <f>ROUND(I109*H109,2)</f>
        <v>0</v>
      </c>
      <c r="BL109" s="19" t="s">
        <v>433</v>
      </c>
      <c r="BM109" s="225" t="s">
        <v>952</v>
      </c>
    </row>
    <row r="110" s="2" customFormat="1">
      <c r="A110" s="40"/>
      <c r="B110" s="41"/>
      <c r="C110" s="42"/>
      <c r="D110" s="227" t="s">
        <v>160</v>
      </c>
      <c r="E110" s="42"/>
      <c r="F110" s="228" t="s">
        <v>951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160</v>
      </c>
      <c r="AU110" s="19" t="s">
        <v>82</v>
      </c>
    </row>
    <row r="111" s="2" customFormat="1" ht="16.5" customHeight="1">
      <c r="A111" s="40"/>
      <c r="B111" s="41"/>
      <c r="C111" s="214" t="s">
        <v>195</v>
      </c>
      <c r="D111" s="214" t="s">
        <v>153</v>
      </c>
      <c r="E111" s="215" t="s">
        <v>953</v>
      </c>
      <c r="F111" s="216" t="s">
        <v>954</v>
      </c>
      <c r="G111" s="217" t="s">
        <v>632</v>
      </c>
      <c r="H111" s="218">
        <v>1</v>
      </c>
      <c r="I111" s="219"/>
      <c r="J111" s="220">
        <f>ROUND(I111*H111,2)</f>
        <v>0</v>
      </c>
      <c r="K111" s="216" t="s">
        <v>157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433</v>
      </c>
      <c r="AT111" s="225" t="s">
        <v>153</v>
      </c>
      <c r="AU111" s="225" t="s">
        <v>82</v>
      </c>
      <c r="AY111" s="19" t="s">
        <v>151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80</v>
      </c>
      <c r="BK111" s="226">
        <f>ROUND(I111*H111,2)</f>
        <v>0</v>
      </c>
      <c r="BL111" s="19" t="s">
        <v>433</v>
      </c>
      <c r="BM111" s="225" t="s">
        <v>955</v>
      </c>
    </row>
    <row r="112" s="2" customFormat="1">
      <c r="A112" s="40"/>
      <c r="B112" s="41"/>
      <c r="C112" s="42"/>
      <c r="D112" s="227" t="s">
        <v>160</v>
      </c>
      <c r="E112" s="42"/>
      <c r="F112" s="228" t="s">
        <v>954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160</v>
      </c>
      <c r="AU112" s="19" t="s">
        <v>82</v>
      </c>
    </row>
    <row r="113" s="2" customFormat="1" ht="16.5" customHeight="1">
      <c r="A113" s="40"/>
      <c r="B113" s="41"/>
      <c r="C113" s="214" t="s">
        <v>217</v>
      </c>
      <c r="D113" s="214" t="s">
        <v>153</v>
      </c>
      <c r="E113" s="215" t="s">
        <v>956</v>
      </c>
      <c r="F113" s="216" t="s">
        <v>957</v>
      </c>
      <c r="G113" s="217" t="s">
        <v>632</v>
      </c>
      <c r="H113" s="218">
        <v>1</v>
      </c>
      <c r="I113" s="219"/>
      <c r="J113" s="220">
        <f>ROUND(I113*H113,2)</f>
        <v>0</v>
      </c>
      <c r="K113" s="216" t="s">
        <v>157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433</v>
      </c>
      <c r="AT113" s="225" t="s">
        <v>153</v>
      </c>
      <c r="AU113" s="225" t="s">
        <v>82</v>
      </c>
      <c r="AY113" s="19" t="s">
        <v>151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80</v>
      </c>
      <c r="BK113" s="226">
        <f>ROUND(I113*H113,2)</f>
        <v>0</v>
      </c>
      <c r="BL113" s="19" t="s">
        <v>433</v>
      </c>
      <c r="BM113" s="225" t="s">
        <v>958</v>
      </c>
    </row>
    <row r="114" s="2" customFormat="1">
      <c r="A114" s="40"/>
      <c r="B114" s="41"/>
      <c r="C114" s="42"/>
      <c r="D114" s="227" t="s">
        <v>160</v>
      </c>
      <c r="E114" s="42"/>
      <c r="F114" s="228" t="s">
        <v>957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160</v>
      </c>
      <c r="AU114" s="19" t="s">
        <v>82</v>
      </c>
    </row>
    <row r="115" s="2" customFormat="1" ht="16.5" customHeight="1">
      <c r="A115" s="40"/>
      <c r="B115" s="41"/>
      <c r="C115" s="214" t="s">
        <v>222</v>
      </c>
      <c r="D115" s="214" t="s">
        <v>153</v>
      </c>
      <c r="E115" s="215" t="s">
        <v>630</v>
      </c>
      <c r="F115" s="216" t="s">
        <v>631</v>
      </c>
      <c r="G115" s="217" t="s">
        <v>632</v>
      </c>
      <c r="H115" s="218">
        <v>10</v>
      </c>
      <c r="I115" s="219"/>
      <c r="J115" s="220">
        <f>ROUND(I115*H115,2)</f>
        <v>0</v>
      </c>
      <c r="K115" s="216" t="s">
        <v>157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433</v>
      </c>
      <c r="AT115" s="225" t="s">
        <v>153</v>
      </c>
      <c r="AU115" s="225" t="s">
        <v>82</v>
      </c>
      <c r="AY115" s="19" t="s">
        <v>151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80</v>
      </c>
      <c r="BK115" s="226">
        <f>ROUND(I115*H115,2)</f>
        <v>0</v>
      </c>
      <c r="BL115" s="19" t="s">
        <v>433</v>
      </c>
      <c r="BM115" s="225" t="s">
        <v>959</v>
      </c>
    </row>
    <row r="116" s="2" customFormat="1">
      <c r="A116" s="40"/>
      <c r="B116" s="41"/>
      <c r="C116" s="42"/>
      <c r="D116" s="227" t="s">
        <v>160</v>
      </c>
      <c r="E116" s="42"/>
      <c r="F116" s="228" t="s">
        <v>631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160</v>
      </c>
      <c r="AU116" s="19" t="s">
        <v>82</v>
      </c>
    </row>
    <row r="117" s="16" customFormat="1">
      <c r="A117" s="16"/>
      <c r="B117" s="270"/>
      <c r="C117" s="271"/>
      <c r="D117" s="227" t="s">
        <v>162</v>
      </c>
      <c r="E117" s="272" t="s">
        <v>19</v>
      </c>
      <c r="F117" s="273" t="s">
        <v>960</v>
      </c>
      <c r="G117" s="271"/>
      <c r="H117" s="272" t="s">
        <v>19</v>
      </c>
      <c r="I117" s="274"/>
      <c r="J117" s="271"/>
      <c r="K117" s="271"/>
      <c r="L117" s="275"/>
      <c r="M117" s="276"/>
      <c r="N117" s="277"/>
      <c r="O117" s="277"/>
      <c r="P117" s="277"/>
      <c r="Q117" s="277"/>
      <c r="R117" s="277"/>
      <c r="S117" s="277"/>
      <c r="T117" s="278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9" t="s">
        <v>162</v>
      </c>
      <c r="AU117" s="279" t="s">
        <v>82</v>
      </c>
      <c r="AV117" s="16" t="s">
        <v>80</v>
      </c>
      <c r="AW117" s="16" t="s">
        <v>33</v>
      </c>
      <c r="AX117" s="16" t="s">
        <v>72</v>
      </c>
      <c r="AY117" s="279" t="s">
        <v>151</v>
      </c>
    </row>
    <row r="118" s="13" customFormat="1">
      <c r="A118" s="13"/>
      <c r="B118" s="232"/>
      <c r="C118" s="233"/>
      <c r="D118" s="227" t="s">
        <v>162</v>
      </c>
      <c r="E118" s="234" t="s">
        <v>19</v>
      </c>
      <c r="F118" s="235" t="s">
        <v>961</v>
      </c>
      <c r="G118" s="233"/>
      <c r="H118" s="236">
        <v>10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162</v>
      </c>
      <c r="AU118" s="242" t="s">
        <v>82</v>
      </c>
      <c r="AV118" s="13" t="s">
        <v>82</v>
      </c>
      <c r="AW118" s="13" t="s">
        <v>33</v>
      </c>
      <c r="AX118" s="13" t="s">
        <v>80</v>
      </c>
      <c r="AY118" s="242" t="s">
        <v>151</v>
      </c>
    </row>
    <row r="119" s="2" customFormat="1" ht="16.5" customHeight="1">
      <c r="A119" s="40"/>
      <c r="B119" s="41"/>
      <c r="C119" s="214" t="s">
        <v>230</v>
      </c>
      <c r="D119" s="214" t="s">
        <v>153</v>
      </c>
      <c r="E119" s="215" t="s">
        <v>962</v>
      </c>
      <c r="F119" s="216" t="s">
        <v>963</v>
      </c>
      <c r="G119" s="217" t="s">
        <v>632</v>
      </c>
      <c r="H119" s="218">
        <v>1</v>
      </c>
      <c r="I119" s="219"/>
      <c r="J119" s="220">
        <f>ROUND(I119*H119,2)</f>
        <v>0</v>
      </c>
      <c r="K119" s="216" t="s">
        <v>157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433</v>
      </c>
      <c r="AT119" s="225" t="s">
        <v>153</v>
      </c>
      <c r="AU119" s="225" t="s">
        <v>82</v>
      </c>
      <c r="AY119" s="19" t="s">
        <v>151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80</v>
      </c>
      <c r="BK119" s="226">
        <f>ROUND(I119*H119,2)</f>
        <v>0</v>
      </c>
      <c r="BL119" s="19" t="s">
        <v>433</v>
      </c>
      <c r="BM119" s="225" t="s">
        <v>964</v>
      </c>
    </row>
    <row r="120" s="2" customFormat="1">
      <c r="A120" s="40"/>
      <c r="B120" s="41"/>
      <c r="C120" s="42"/>
      <c r="D120" s="227" t="s">
        <v>160</v>
      </c>
      <c r="E120" s="42"/>
      <c r="F120" s="228" t="s">
        <v>963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160</v>
      </c>
      <c r="AU120" s="19" t="s">
        <v>82</v>
      </c>
    </row>
    <row r="121" s="2" customFormat="1" ht="16.5" customHeight="1">
      <c r="A121" s="40"/>
      <c r="B121" s="41"/>
      <c r="C121" s="214" t="s">
        <v>236</v>
      </c>
      <c r="D121" s="214" t="s">
        <v>153</v>
      </c>
      <c r="E121" s="215" t="s">
        <v>965</v>
      </c>
      <c r="F121" s="216" t="s">
        <v>966</v>
      </c>
      <c r="G121" s="217" t="s">
        <v>432</v>
      </c>
      <c r="H121" s="218">
        <v>1</v>
      </c>
      <c r="I121" s="219"/>
      <c r="J121" s="220">
        <f>ROUND(I121*H121,2)</f>
        <v>0</v>
      </c>
      <c r="K121" s="216" t="s">
        <v>157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433</v>
      </c>
      <c r="AT121" s="225" t="s">
        <v>153</v>
      </c>
      <c r="AU121" s="225" t="s">
        <v>82</v>
      </c>
      <c r="AY121" s="19" t="s">
        <v>151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80</v>
      </c>
      <c r="BK121" s="226">
        <f>ROUND(I121*H121,2)</f>
        <v>0</v>
      </c>
      <c r="BL121" s="19" t="s">
        <v>433</v>
      </c>
      <c r="BM121" s="225" t="s">
        <v>967</v>
      </c>
    </row>
    <row r="122" s="2" customFormat="1">
      <c r="A122" s="40"/>
      <c r="B122" s="41"/>
      <c r="C122" s="42"/>
      <c r="D122" s="227" t="s">
        <v>160</v>
      </c>
      <c r="E122" s="42"/>
      <c r="F122" s="228" t="s">
        <v>966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160</v>
      </c>
      <c r="AU122" s="19" t="s">
        <v>82</v>
      </c>
    </row>
    <row r="123" s="2" customFormat="1" ht="16.5" customHeight="1">
      <c r="A123" s="40"/>
      <c r="B123" s="41"/>
      <c r="C123" s="214" t="s">
        <v>242</v>
      </c>
      <c r="D123" s="214" t="s">
        <v>153</v>
      </c>
      <c r="E123" s="215" t="s">
        <v>968</v>
      </c>
      <c r="F123" s="216" t="s">
        <v>969</v>
      </c>
      <c r="G123" s="217" t="s">
        <v>432</v>
      </c>
      <c r="H123" s="218">
        <v>1</v>
      </c>
      <c r="I123" s="219"/>
      <c r="J123" s="220">
        <f>ROUND(I123*H123,2)</f>
        <v>0</v>
      </c>
      <c r="K123" s="216" t="s">
        <v>157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433</v>
      </c>
      <c r="AT123" s="225" t="s">
        <v>153</v>
      </c>
      <c r="AU123" s="225" t="s">
        <v>82</v>
      </c>
      <c r="AY123" s="19" t="s">
        <v>151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80</v>
      </c>
      <c r="BK123" s="226">
        <f>ROUND(I123*H123,2)</f>
        <v>0</v>
      </c>
      <c r="BL123" s="19" t="s">
        <v>433</v>
      </c>
      <c r="BM123" s="225" t="s">
        <v>970</v>
      </c>
    </row>
    <row r="124" s="2" customFormat="1">
      <c r="A124" s="40"/>
      <c r="B124" s="41"/>
      <c r="C124" s="42"/>
      <c r="D124" s="227" t="s">
        <v>160</v>
      </c>
      <c r="E124" s="42"/>
      <c r="F124" s="228" t="s">
        <v>971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160</v>
      </c>
      <c r="AU124" s="19" t="s">
        <v>82</v>
      </c>
    </row>
    <row r="125" s="12" customFormat="1" ht="22.8" customHeight="1">
      <c r="A125" s="12"/>
      <c r="B125" s="198"/>
      <c r="C125" s="199"/>
      <c r="D125" s="200" t="s">
        <v>71</v>
      </c>
      <c r="E125" s="212" t="s">
        <v>972</v>
      </c>
      <c r="F125" s="212" t="s">
        <v>973</v>
      </c>
      <c r="G125" s="199"/>
      <c r="H125" s="199"/>
      <c r="I125" s="202"/>
      <c r="J125" s="213">
        <f>BK125</f>
        <v>0</v>
      </c>
      <c r="K125" s="199"/>
      <c r="L125" s="204"/>
      <c r="M125" s="205"/>
      <c r="N125" s="206"/>
      <c r="O125" s="206"/>
      <c r="P125" s="207">
        <f>SUM(P126:P127)</f>
        <v>0</v>
      </c>
      <c r="Q125" s="206"/>
      <c r="R125" s="207">
        <f>SUM(R126:R127)</f>
        <v>0</v>
      </c>
      <c r="S125" s="206"/>
      <c r="T125" s="208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181</v>
      </c>
      <c r="AT125" s="210" t="s">
        <v>71</v>
      </c>
      <c r="AU125" s="210" t="s">
        <v>80</v>
      </c>
      <c r="AY125" s="209" t="s">
        <v>151</v>
      </c>
      <c r="BK125" s="211">
        <f>SUM(BK126:BK127)</f>
        <v>0</v>
      </c>
    </row>
    <row r="126" s="2" customFormat="1" ht="16.5" customHeight="1">
      <c r="A126" s="40"/>
      <c r="B126" s="41"/>
      <c r="C126" s="214" t="s">
        <v>8</v>
      </c>
      <c r="D126" s="214" t="s">
        <v>153</v>
      </c>
      <c r="E126" s="215" t="s">
        <v>974</v>
      </c>
      <c r="F126" s="216" t="s">
        <v>975</v>
      </c>
      <c r="G126" s="217" t="s">
        <v>432</v>
      </c>
      <c r="H126" s="218">
        <v>1</v>
      </c>
      <c r="I126" s="219"/>
      <c r="J126" s="220">
        <f>ROUND(I126*H126,2)</f>
        <v>0</v>
      </c>
      <c r="K126" s="216" t="s">
        <v>157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433</v>
      </c>
      <c r="AT126" s="225" t="s">
        <v>153</v>
      </c>
      <c r="AU126" s="225" t="s">
        <v>82</v>
      </c>
      <c r="AY126" s="19" t="s">
        <v>151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80</v>
      </c>
      <c r="BK126" s="226">
        <f>ROUND(I126*H126,2)</f>
        <v>0</v>
      </c>
      <c r="BL126" s="19" t="s">
        <v>433</v>
      </c>
      <c r="BM126" s="225" t="s">
        <v>976</v>
      </c>
    </row>
    <row r="127" s="2" customFormat="1">
      <c r="A127" s="40"/>
      <c r="B127" s="41"/>
      <c r="C127" s="42"/>
      <c r="D127" s="227" t="s">
        <v>160</v>
      </c>
      <c r="E127" s="42"/>
      <c r="F127" s="228" t="s">
        <v>975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160</v>
      </c>
      <c r="AU127" s="19" t="s">
        <v>82</v>
      </c>
    </row>
    <row r="128" s="12" customFormat="1" ht="22.8" customHeight="1">
      <c r="A128" s="12"/>
      <c r="B128" s="198"/>
      <c r="C128" s="199"/>
      <c r="D128" s="200" t="s">
        <v>71</v>
      </c>
      <c r="E128" s="212" t="s">
        <v>977</v>
      </c>
      <c r="F128" s="212" t="s">
        <v>978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SUM(P129:P134)</f>
        <v>0</v>
      </c>
      <c r="Q128" s="206"/>
      <c r="R128" s="207">
        <f>SUM(R129:R134)</f>
        <v>0</v>
      </c>
      <c r="S128" s="206"/>
      <c r="T128" s="208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181</v>
      </c>
      <c r="AT128" s="210" t="s">
        <v>71</v>
      </c>
      <c r="AU128" s="210" t="s">
        <v>80</v>
      </c>
      <c r="AY128" s="209" t="s">
        <v>151</v>
      </c>
      <c r="BK128" s="211">
        <f>SUM(BK129:BK134)</f>
        <v>0</v>
      </c>
    </row>
    <row r="129" s="2" customFormat="1" ht="16.5" customHeight="1">
      <c r="A129" s="40"/>
      <c r="B129" s="41"/>
      <c r="C129" s="214" t="s">
        <v>253</v>
      </c>
      <c r="D129" s="214" t="s">
        <v>153</v>
      </c>
      <c r="E129" s="215" t="s">
        <v>979</v>
      </c>
      <c r="F129" s="216" t="s">
        <v>980</v>
      </c>
      <c r="G129" s="217" t="s">
        <v>432</v>
      </c>
      <c r="H129" s="218">
        <v>2</v>
      </c>
      <c r="I129" s="219"/>
      <c r="J129" s="220">
        <f>ROUND(I129*H129,2)</f>
        <v>0</v>
      </c>
      <c r="K129" s="216" t="s">
        <v>157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433</v>
      </c>
      <c r="AT129" s="225" t="s">
        <v>153</v>
      </c>
      <c r="AU129" s="225" t="s">
        <v>82</v>
      </c>
      <c r="AY129" s="19" t="s">
        <v>151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80</v>
      </c>
      <c r="BK129" s="226">
        <f>ROUND(I129*H129,2)</f>
        <v>0</v>
      </c>
      <c r="BL129" s="19" t="s">
        <v>433</v>
      </c>
      <c r="BM129" s="225" t="s">
        <v>981</v>
      </c>
    </row>
    <row r="130" s="2" customFormat="1">
      <c r="A130" s="40"/>
      <c r="B130" s="41"/>
      <c r="C130" s="42"/>
      <c r="D130" s="227" t="s">
        <v>160</v>
      </c>
      <c r="E130" s="42"/>
      <c r="F130" s="228" t="s">
        <v>980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160</v>
      </c>
      <c r="AU130" s="19" t="s">
        <v>82</v>
      </c>
    </row>
    <row r="131" s="16" customFormat="1">
      <c r="A131" s="16"/>
      <c r="B131" s="270"/>
      <c r="C131" s="271"/>
      <c r="D131" s="227" t="s">
        <v>162</v>
      </c>
      <c r="E131" s="272" t="s">
        <v>19</v>
      </c>
      <c r="F131" s="273" t="s">
        <v>982</v>
      </c>
      <c r="G131" s="271"/>
      <c r="H131" s="272" t="s">
        <v>19</v>
      </c>
      <c r="I131" s="274"/>
      <c r="J131" s="271"/>
      <c r="K131" s="271"/>
      <c r="L131" s="275"/>
      <c r="M131" s="276"/>
      <c r="N131" s="277"/>
      <c r="O131" s="277"/>
      <c r="P131" s="277"/>
      <c r="Q131" s="277"/>
      <c r="R131" s="277"/>
      <c r="S131" s="277"/>
      <c r="T131" s="278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9" t="s">
        <v>162</v>
      </c>
      <c r="AU131" s="279" t="s">
        <v>82</v>
      </c>
      <c r="AV131" s="16" t="s">
        <v>80</v>
      </c>
      <c r="AW131" s="16" t="s">
        <v>33</v>
      </c>
      <c r="AX131" s="16" t="s">
        <v>72</v>
      </c>
      <c r="AY131" s="279" t="s">
        <v>151</v>
      </c>
    </row>
    <row r="132" s="13" customFormat="1">
      <c r="A132" s="13"/>
      <c r="B132" s="232"/>
      <c r="C132" s="233"/>
      <c r="D132" s="227" t="s">
        <v>162</v>
      </c>
      <c r="E132" s="234" t="s">
        <v>19</v>
      </c>
      <c r="F132" s="235" t="s">
        <v>82</v>
      </c>
      <c r="G132" s="233"/>
      <c r="H132" s="236">
        <v>2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162</v>
      </c>
      <c r="AU132" s="242" t="s">
        <v>82</v>
      </c>
      <c r="AV132" s="13" t="s">
        <v>82</v>
      </c>
      <c r="AW132" s="13" t="s">
        <v>33</v>
      </c>
      <c r="AX132" s="13" t="s">
        <v>80</v>
      </c>
      <c r="AY132" s="242" t="s">
        <v>151</v>
      </c>
    </row>
    <row r="133" s="2" customFormat="1" ht="16.5" customHeight="1">
      <c r="A133" s="40"/>
      <c r="B133" s="41"/>
      <c r="C133" s="214" t="s">
        <v>259</v>
      </c>
      <c r="D133" s="214" t="s">
        <v>153</v>
      </c>
      <c r="E133" s="215" t="s">
        <v>983</v>
      </c>
      <c r="F133" s="216" t="s">
        <v>984</v>
      </c>
      <c r="G133" s="217" t="s">
        <v>432</v>
      </c>
      <c r="H133" s="218">
        <v>1</v>
      </c>
      <c r="I133" s="219"/>
      <c r="J133" s="220">
        <f>ROUND(I133*H133,2)</f>
        <v>0</v>
      </c>
      <c r="K133" s="216" t="s">
        <v>985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433</v>
      </c>
      <c r="AT133" s="225" t="s">
        <v>153</v>
      </c>
      <c r="AU133" s="225" t="s">
        <v>82</v>
      </c>
      <c r="AY133" s="19" t="s">
        <v>151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80</v>
      </c>
      <c r="BK133" s="226">
        <f>ROUND(I133*H133,2)</f>
        <v>0</v>
      </c>
      <c r="BL133" s="19" t="s">
        <v>433</v>
      </c>
      <c r="BM133" s="225" t="s">
        <v>986</v>
      </c>
    </row>
    <row r="134" s="2" customFormat="1">
      <c r="A134" s="40"/>
      <c r="B134" s="41"/>
      <c r="C134" s="42"/>
      <c r="D134" s="227" t="s">
        <v>160</v>
      </c>
      <c r="E134" s="42"/>
      <c r="F134" s="228" t="s">
        <v>987</v>
      </c>
      <c r="G134" s="42"/>
      <c r="H134" s="42"/>
      <c r="I134" s="229"/>
      <c r="J134" s="42"/>
      <c r="K134" s="42"/>
      <c r="L134" s="46"/>
      <c r="M134" s="266"/>
      <c r="N134" s="267"/>
      <c r="O134" s="268"/>
      <c r="P134" s="268"/>
      <c r="Q134" s="268"/>
      <c r="R134" s="268"/>
      <c r="S134" s="268"/>
      <c r="T134" s="269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160</v>
      </c>
      <c r="AU134" s="19" t="s">
        <v>82</v>
      </c>
    </row>
    <row r="135" s="2" customFormat="1" ht="6.96" customHeight="1">
      <c r="A135" s="40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46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sheetProtection sheet="1" autoFilter="0" formatColumns="0" formatRows="0" objects="1" scenarios="1" spinCount="100000" saltValue="Ya0lO2mq103StLh0OVbCi1hw7WmUJ+tP67+MCBozwvwjUMmgBPSICOLRhPqiKmd0ggSfEzXRPRtiZXESPEy7Yw==" hashValue="U2PHYM7LkEkbV91PMo63IDnpXpgxBmQbVbGcpP2gd5nngSAcJb8Mf2uUd3ZQ0gyJArFm17xkLOR9u105Of1CYA==" algorithmName="SHA-512" password="CC35"/>
  <autoFilter ref="C84:K13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988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ROUND(J95,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ROUND((SUM(BE95:BE1312)),  2)</f>
        <v>0</v>
      </c>
      <c r="G33" s="40"/>
      <c r="H33" s="40"/>
      <c r="I33" s="159">
        <v>0.20999999999999999</v>
      </c>
      <c r="J33" s="158">
        <f>ROUND(((SUM(BE95:BE1312))*I33),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ROUND((SUM(BF95:BF1312)),  2)</f>
        <v>0</v>
      </c>
      <c r="G34" s="40"/>
      <c r="H34" s="40"/>
      <c r="I34" s="159">
        <v>0.14999999999999999</v>
      </c>
      <c r="J34" s="158">
        <f>ROUND(((SUM(BF95:BF1312))*I34),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ROUND((SUM(BG95:BG1312)),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ROUND((SUM(BH95:BH1312)),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ROUND((SUM(BI95:BI1312)),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201 - Most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129</v>
      </c>
      <c r="E60" s="179"/>
      <c r="F60" s="179"/>
      <c r="G60" s="179"/>
      <c r="H60" s="179"/>
      <c r="I60" s="179"/>
      <c r="J60" s="180">
        <f>J96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130</v>
      </c>
      <c r="E61" s="184"/>
      <c r="F61" s="184"/>
      <c r="G61" s="184"/>
      <c r="H61" s="184"/>
      <c r="I61" s="184"/>
      <c r="J61" s="185">
        <f>J97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989</v>
      </c>
      <c r="E62" s="184"/>
      <c r="F62" s="184"/>
      <c r="G62" s="184"/>
      <c r="H62" s="184"/>
      <c r="I62" s="184"/>
      <c r="J62" s="185">
        <f>J292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990</v>
      </c>
      <c r="E63" s="184"/>
      <c r="F63" s="184"/>
      <c r="G63" s="184"/>
      <c r="H63" s="184"/>
      <c r="I63" s="184"/>
      <c r="J63" s="185">
        <f>J307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991</v>
      </c>
      <c r="E64" s="184"/>
      <c r="F64" s="184"/>
      <c r="G64" s="184"/>
      <c r="H64" s="184"/>
      <c r="I64" s="184"/>
      <c r="J64" s="185">
        <f>J368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131</v>
      </c>
      <c r="E65" s="184"/>
      <c r="F65" s="184"/>
      <c r="G65" s="184"/>
      <c r="H65" s="184"/>
      <c r="I65" s="184"/>
      <c r="J65" s="185">
        <f>J425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992</v>
      </c>
      <c r="E66" s="184"/>
      <c r="F66" s="184"/>
      <c r="G66" s="184"/>
      <c r="H66" s="184"/>
      <c r="I66" s="184"/>
      <c r="J66" s="185">
        <f>J536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2"/>
      <c r="C67" s="127"/>
      <c r="D67" s="183" t="s">
        <v>993</v>
      </c>
      <c r="E67" s="184"/>
      <c r="F67" s="184"/>
      <c r="G67" s="184"/>
      <c r="H67" s="184"/>
      <c r="I67" s="184"/>
      <c r="J67" s="185">
        <f>J540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994</v>
      </c>
      <c r="E68" s="184"/>
      <c r="F68" s="184"/>
      <c r="G68" s="184"/>
      <c r="H68" s="184"/>
      <c r="I68" s="184"/>
      <c r="J68" s="185">
        <f>J545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132</v>
      </c>
      <c r="E69" s="184"/>
      <c r="F69" s="184"/>
      <c r="G69" s="184"/>
      <c r="H69" s="184"/>
      <c r="I69" s="184"/>
      <c r="J69" s="185">
        <f>J563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133</v>
      </c>
      <c r="E70" s="184"/>
      <c r="F70" s="184"/>
      <c r="G70" s="184"/>
      <c r="H70" s="184"/>
      <c r="I70" s="184"/>
      <c r="J70" s="185">
        <f>J1150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995</v>
      </c>
      <c r="E71" s="184"/>
      <c r="F71" s="184"/>
      <c r="G71" s="184"/>
      <c r="H71" s="184"/>
      <c r="I71" s="184"/>
      <c r="J71" s="185">
        <f>J1243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6"/>
      <c r="C72" s="177"/>
      <c r="D72" s="178" t="s">
        <v>996</v>
      </c>
      <c r="E72" s="179"/>
      <c r="F72" s="179"/>
      <c r="G72" s="179"/>
      <c r="H72" s="179"/>
      <c r="I72" s="179"/>
      <c r="J72" s="180">
        <f>J1248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2"/>
      <c r="C73" s="127"/>
      <c r="D73" s="183" t="s">
        <v>997</v>
      </c>
      <c r="E73" s="184"/>
      <c r="F73" s="184"/>
      <c r="G73" s="184"/>
      <c r="H73" s="184"/>
      <c r="I73" s="184"/>
      <c r="J73" s="185">
        <f>J1249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6"/>
      <c r="C74" s="177"/>
      <c r="D74" s="178" t="s">
        <v>134</v>
      </c>
      <c r="E74" s="179"/>
      <c r="F74" s="179"/>
      <c r="G74" s="179"/>
      <c r="H74" s="179"/>
      <c r="I74" s="179"/>
      <c r="J74" s="180">
        <f>J1309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2"/>
      <c r="C75" s="127"/>
      <c r="D75" s="183" t="s">
        <v>925</v>
      </c>
      <c r="E75" s="184"/>
      <c r="F75" s="184"/>
      <c r="G75" s="184"/>
      <c r="H75" s="184"/>
      <c r="I75" s="184"/>
      <c r="J75" s="185">
        <f>J1310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136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71" t="str">
        <f>E7</f>
        <v>Most, náměstí Řeporyje D 012, č.akce 1061, Praha 13</v>
      </c>
      <c r="F85" s="34"/>
      <c r="G85" s="34"/>
      <c r="H85" s="34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122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E9</f>
        <v>SO 201 - Most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F12</f>
        <v>Praha 13 - Řeporyje</v>
      </c>
      <c r="G89" s="42"/>
      <c r="H89" s="42"/>
      <c r="I89" s="34" t="s">
        <v>23</v>
      </c>
      <c r="J89" s="74" t="str">
        <f>IF(J12="","",J12)</f>
        <v>18. 2. 2021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25</v>
      </c>
      <c r="D91" s="42"/>
      <c r="E91" s="42"/>
      <c r="F91" s="29" t="str">
        <f>E15</f>
        <v>TSK hl.m. Prahy</v>
      </c>
      <c r="G91" s="42"/>
      <c r="H91" s="42"/>
      <c r="I91" s="34" t="s">
        <v>31</v>
      </c>
      <c r="J91" s="38" t="str">
        <f>E21</f>
        <v>Pontex, spol. s r.o.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>ing. Benda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7"/>
      <c r="B94" s="188"/>
      <c r="C94" s="189" t="s">
        <v>137</v>
      </c>
      <c r="D94" s="190" t="s">
        <v>57</v>
      </c>
      <c r="E94" s="190" t="s">
        <v>53</v>
      </c>
      <c r="F94" s="190" t="s">
        <v>54</v>
      </c>
      <c r="G94" s="190" t="s">
        <v>138</v>
      </c>
      <c r="H94" s="190" t="s">
        <v>139</v>
      </c>
      <c r="I94" s="190" t="s">
        <v>140</v>
      </c>
      <c r="J94" s="190" t="s">
        <v>127</v>
      </c>
      <c r="K94" s="191" t="s">
        <v>141</v>
      </c>
      <c r="L94" s="192"/>
      <c r="M94" s="94" t="s">
        <v>19</v>
      </c>
      <c r="N94" s="95" t="s">
        <v>42</v>
      </c>
      <c r="O94" s="95" t="s">
        <v>142</v>
      </c>
      <c r="P94" s="95" t="s">
        <v>143</v>
      </c>
      <c r="Q94" s="95" t="s">
        <v>144</v>
      </c>
      <c r="R94" s="95" t="s">
        <v>145</v>
      </c>
      <c r="S94" s="95" t="s">
        <v>146</v>
      </c>
      <c r="T94" s="96" t="s">
        <v>147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="2" customFormat="1" ht="22.8" customHeight="1">
      <c r="A95" s="40"/>
      <c r="B95" s="41"/>
      <c r="C95" s="101" t="s">
        <v>148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P96+P1248+P1309</f>
        <v>0</v>
      </c>
      <c r="Q95" s="98"/>
      <c r="R95" s="195">
        <f>R96+R1248+R1309</f>
        <v>272.65552534000005</v>
      </c>
      <c r="S95" s="98"/>
      <c r="T95" s="196">
        <f>T96+T1248+T1309</f>
        <v>440.30887850000005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128</v>
      </c>
      <c r="BK95" s="197">
        <f>BK96+BK1248+BK1309</f>
        <v>0</v>
      </c>
    </row>
    <row r="96" s="12" customFormat="1" ht="25.92" customHeight="1">
      <c r="A96" s="12"/>
      <c r="B96" s="198"/>
      <c r="C96" s="199"/>
      <c r="D96" s="200" t="s">
        <v>71</v>
      </c>
      <c r="E96" s="201" t="s">
        <v>149</v>
      </c>
      <c r="F96" s="201" t="s">
        <v>150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P97+P292+P307+P368+P425+P536+P545+P563+P1150+P1243</f>
        <v>0</v>
      </c>
      <c r="Q96" s="206"/>
      <c r="R96" s="207">
        <f>R97+R292+R307+R368+R425+R536+R545+R563+R1150+R1243</f>
        <v>271.25559372000004</v>
      </c>
      <c r="S96" s="206"/>
      <c r="T96" s="208">
        <f>T97+T292+T307+T368+T425+T536+T545+T563+T1150+T1243</f>
        <v>439.68590900000004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72</v>
      </c>
      <c r="AY96" s="209" t="s">
        <v>151</v>
      </c>
      <c r="BK96" s="211">
        <f>BK97+BK292+BK307+BK368+BK425+BK536+BK545+BK563+BK1150+BK1243</f>
        <v>0</v>
      </c>
    </row>
    <row r="97" s="12" customFormat="1" ht="22.8" customHeight="1">
      <c r="A97" s="12"/>
      <c r="B97" s="198"/>
      <c r="C97" s="199"/>
      <c r="D97" s="200" t="s">
        <v>71</v>
      </c>
      <c r="E97" s="212" t="s">
        <v>80</v>
      </c>
      <c r="F97" s="212" t="s">
        <v>152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SUM(P98:P291)</f>
        <v>0</v>
      </c>
      <c r="Q97" s="206"/>
      <c r="R97" s="207">
        <f>SUM(R98:R291)</f>
        <v>0.87413272000000009</v>
      </c>
      <c r="S97" s="206"/>
      <c r="T97" s="208">
        <f>SUM(T98:T291)</f>
        <v>312.83638900000005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80</v>
      </c>
      <c r="AY97" s="209" t="s">
        <v>151</v>
      </c>
      <c r="BK97" s="211">
        <f>SUM(BK98:BK291)</f>
        <v>0</v>
      </c>
    </row>
    <row r="98" s="2" customFormat="1" ht="16.5" customHeight="1">
      <c r="A98" s="40"/>
      <c r="B98" s="41"/>
      <c r="C98" s="214" t="s">
        <v>80</v>
      </c>
      <c r="D98" s="214" t="s">
        <v>153</v>
      </c>
      <c r="E98" s="215" t="s">
        <v>998</v>
      </c>
      <c r="F98" s="216" t="s">
        <v>999</v>
      </c>
      <c r="G98" s="217" t="s">
        <v>156</v>
      </c>
      <c r="H98" s="218">
        <v>6.7000000000000002</v>
      </c>
      <c r="I98" s="219"/>
      <c r="J98" s="220">
        <f>ROUND(I98*H98,2)</f>
        <v>0</v>
      </c>
      <c r="K98" s="216" t="s">
        <v>157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0.255</v>
      </c>
      <c r="T98" s="224">
        <f>S98*H98</f>
        <v>1.7085000000000001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158</v>
      </c>
      <c r="AT98" s="225" t="s">
        <v>153</v>
      </c>
      <c r="AU98" s="225" t="s">
        <v>82</v>
      </c>
      <c r="AY98" s="19" t="s">
        <v>151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80</v>
      </c>
      <c r="BK98" s="226">
        <f>ROUND(I98*H98,2)</f>
        <v>0</v>
      </c>
      <c r="BL98" s="19" t="s">
        <v>158</v>
      </c>
      <c r="BM98" s="225" t="s">
        <v>1000</v>
      </c>
    </row>
    <row r="99" s="2" customFormat="1">
      <c r="A99" s="40"/>
      <c r="B99" s="41"/>
      <c r="C99" s="42"/>
      <c r="D99" s="227" t="s">
        <v>160</v>
      </c>
      <c r="E99" s="42"/>
      <c r="F99" s="228" t="s">
        <v>1001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160</v>
      </c>
      <c r="AU99" s="19" t="s">
        <v>82</v>
      </c>
    </row>
    <row r="100" s="13" customFormat="1">
      <c r="A100" s="13"/>
      <c r="B100" s="232"/>
      <c r="C100" s="233"/>
      <c r="D100" s="227" t="s">
        <v>162</v>
      </c>
      <c r="E100" s="234" t="s">
        <v>19</v>
      </c>
      <c r="F100" s="235" t="s">
        <v>1002</v>
      </c>
      <c r="G100" s="233"/>
      <c r="H100" s="236">
        <v>6.7000000000000002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162</v>
      </c>
      <c r="AU100" s="242" t="s">
        <v>82</v>
      </c>
      <c r="AV100" s="13" t="s">
        <v>82</v>
      </c>
      <c r="AW100" s="13" t="s">
        <v>33</v>
      </c>
      <c r="AX100" s="13" t="s">
        <v>80</v>
      </c>
      <c r="AY100" s="242" t="s">
        <v>151</v>
      </c>
    </row>
    <row r="101" s="2" customFormat="1" ht="16.5" customHeight="1">
      <c r="A101" s="40"/>
      <c r="B101" s="41"/>
      <c r="C101" s="214" t="s">
        <v>82</v>
      </c>
      <c r="D101" s="214" t="s">
        <v>153</v>
      </c>
      <c r="E101" s="215" t="s">
        <v>1003</v>
      </c>
      <c r="F101" s="216" t="s">
        <v>1004</v>
      </c>
      <c r="G101" s="217" t="s">
        <v>156</v>
      </c>
      <c r="H101" s="218">
        <v>145.71799999999999</v>
      </c>
      <c r="I101" s="219"/>
      <c r="J101" s="220">
        <f>ROUND(I101*H101,2)</f>
        <v>0</v>
      </c>
      <c r="K101" s="216" t="s">
        <v>157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0.28100000000000003</v>
      </c>
      <c r="T101" s="224">
        <f>S101*H101</f>
        <v>40.946758000000003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158</v>
      </c>
      <c r="AT101" s="225" t="s">
        <v>153</v>
      </c>
      <c r="AU101" s="225" t="s">
        <v>82</v>
      </c>
      <c r="AY101" s="19" t="s">
        <v>151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80</v>
      </c>
      <c r="BK101" s="226">
        <f>ROUND(I101*H101,2)</f>
        <v>0</v>
      </c>
      <c r="BL101" s="19" t="s">
        <v>158</v>
      </c>
      <c r="BM101" s="225" t="s">
        <v>1005</v>
      </c>
    </row>
    <row r="102" s="2" customFormat="1">
      <c r="A102" s="40"/>
      <c r="B102" s="41"/>
      <c r="C102" s="42"/>
      <c r="D102" s="227" t="s">
        <v>160</v>
      </c>
      <c r="E102" s="42"/>
      <c r="F102" s="228" t="s">
        <v>1006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82</v>
      </c>
    </row>
    <row r="103" s="13" customFormat="1">
      <c r="A103" s="13"/>
      <c r="B103" s="232"/>
      <c r="C103" s="233"/>
      <c r="D103" s="227" t="s">
        <v>162</v>
      </c>
      <c r="E103" s="234" t="s">
        <v>19</v>
      </c>
      <c r="F103" s="235" t="s">
        <v>1007</v>
      </c>
      <c r="G103" s="233"/>
      <c r="H103" s="236">
        <v>145.71799999999999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162</v>
      </c>
      <c r="AU103" s="242" t="s">
        <v>82</v>
      </c>
      <c r="AV103" s="13" t="s">
        <v>82</v>
      </c>
      <c r="AW103" s="13" t="s">
        <v>33</v>
      </c>
      <c r="AX103" s="13" t="s">
        <v>80</v>
      </c>
      <c r="AY103" s="242" t="s">
        <v>151</v>
      </c>
    </row>
    <row r="104" s="2" customFormat="1" ht="16.5" customHeight="1">
      <c r="A104" s="40"/>
      <c r="B104" s="41"/>
      <c r="C104" s="214" t="s">
        <v>169</v>
      </c>
      <c r="D104" s="214" t="s">
        <v>153</v>
      </c>
      <c r="E104" s="215" t="s">
        <v>1008</v>
      </c>
      <c r="F104" s="216" t="s">
        <v>1009</v>
      </c>
      <c r="G104" s="217" t="s">
        <v>156</v>
      </c>
      <c r="H104" s="218">
        <v>33.814999999999998</v>
      </c>
      <c r="I104" s="219"/>
      <c r="J104" s="220">
        <f>ROUND(I104*H104,2)</f>
        <v>0</v>
      </c>
      <c r="K104" s="216" t="s">
        <v>157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0.41699999999999998</v>
      </c>
      <c r="T104" s="224">
        <f>S104*H104</f>
        <v>14.100854999999999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158</v>
      </c>
      <c r="AT104" s="225" t="s">
        <v>153</v>
      </c>
      <c r="AU104" s="225" t="s">
        <v>82</v>
      </c>
      <c r="AY104" s="19" t="s">
        <v>151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80</v>
      </c>
      <c r="BK104" s="226">
        <f>ROUND(I104*H104,2)</f>
        <v>0</v>
      </c>
      <c r="BL104" s="19" t="s">
        <v>158</v>
      </c>
      <c r="BM104" s="225" t="s">
        <v>1010</v>
      </c>
    </row>
    <row r="105" s="2" customFormat="1">
      <c r="A105" s="40"/>
      <c r="B105" s="41"/>
      <c r="C105" s="42"/>
      <c r="D105" s="227" t="s">
        <v>160</v>
      </c>
      <c r="E105" s="42"/>
      <c r="F105" s="228" t="s">
        <v>1011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160</v>
      </c>
      <c r="AU105" s="19" t="s">
        <v>82</v>
      </c>
    </row>
    <row r="106" s="13" customFormat="1">
      <c r="A106" s="13"/>
      <c r="B106" s="232"/>
      <c r="C106" s="233"/>
      <c r="D106" s="227" t="s">
        <v>162</v>
      </c>
      <c r="E106" s="234" t="s">
        <v>19</v>
      </c>
      <c r="F106" s="235" t="s">
        <v>1012</v>
      </c>
      <c r="G106" s="233"/>
      <c r="H106" s="236">
        <v>33.814999999999998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162</v>
      </c>
      <c r="AU106" s="242" t="s">
        <v>82</v>
      </c>
      <c r="AV106" s="13" t="s">
        <v>82</v>
      </c>
      <c r="AW106" s="13" t="s">
        <v>33</v>
      </c>
      <c r="AX106" s="13" t="s">
        <v>80</v>
      </c>
      <c r="AY106" s="242" t="s">
        <v>151</v>
      </c>
    </row>
    <row r="107" s="2" customFormat="1" ht="16.5" customHeight="1">
      <c r="A107" s="40"/>
      <c r="B107" s="41"/>
      <c r="C107" s="214" t="s">
        <v>158</v>
      </c>
      <c r="D107" s="214" t="s">
        <v>153</v>
      </c>
      <c r="E107" s="215" t="s">
        <v>1013</v>
      </c>
      <c r="F107" s="216" t="s">
        <v>1014</v>
      </c>
      <c r="G107" s="217" t="s">
        <v>156</v>
      </c>
      <c r="H107" s="218">
        <v>2.1059999999999999</v>
      </c>
      <c r="I107" s="219"/>
      <c r="J107" s="220">
        <f>ROUND(I107*H107,2)</f>
        <v>0</v>
      </c>
      <c r="K107" s="216" t="s">
        <v>157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0.098000000000000004</v>
      </c>
      <c r="T107" s="224">
        <f>S107*H107</f>
        <v>0.20638799999999999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158</v>
      </c>
      <c r="AT107" s="225" t="s">
        <v>153</v>
      </c>
      <c r="AU107" s="225" t="s">
        <v>82</v>
      </c>
      <c r="AY107" s="19" t="s">
        <v>151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80</v>
      </c>
      <c r="BK107" s="226">
        <f>ROUND(I107*H107,2)</f>
        <v>0</v>
      </c>
      <c r="BL107" s="19" t="s">
        <v>158</v>
      </c>
      <c r="BM107" s="225" t="s">
        <v>1015</v>
      </c>
    </row>
    <row r="108" s="2" customFormat="1">
      <c r="A108" s="40"/>
      <c r="B108" s="41"/>
      <c r="C108" s="42"/>
      <c r="D108" s="227" t="s">
        <v>160</v>
      </c>
      <c r="E108" s="42"/>
      <c r="F108" s="228" t="s">
        <v>1016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160</v>
      </c>
      <c r="AU108" s="19" t="s">
        <v>82</v>
      </c>
    </row>
    <row r="109" s="13" customFormat="1">
      <c r="A109" s="13"/>
      <c r="B109" s="232"/>
      <c r="C109" s="233"/>
      <c r="D109" s="227" t="s">
        <v>162</v>
      </c>
      <c r="E109" s="234" t="s">
        <v>19</v>
      </c>
      <c r="F109" s="235" t="s">
        <v>1017</v>
      </c>
      <c r="G109" s="233"/>
      <c r="H109" s="236">
        <v>1.409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162</v>
      </c>
      <c r="AU109" s="242" t="s">
        <v>82</v>
      </c>
      <c r="AV109" s="13" t="s">
        <v>82</v>
      </c>
      <c r="AW109" s="13" t="s">
        <v>33</v>
      </c>
      <c r="AX109" s="13" t="s">
        <v>72</v>
      </c>
      <c r="AY109" s="242" t="s">
        <v>151</v>
      </c>
    </row>
    <row r="110" s="13" customFormat="1">
      <c r="A110" s="13"/>
      <c r="B110" s="232"/>
      <c r="C110" s="233"/>
      <c r="D110" s="227" t="s">
        <v>162</v>
      </c>
      <c r="E110" s="234" t="s">
        <v>19</v>
      </c>
      <c r="F110" s="235" t="s">
        <v>1018</v>
      </c>
      <c r="G110" s="233"/>
      <c r="H110" s="236">
        <v>0.69699999999999995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162</v>
      </c>
      <c r="AU110" s="242" t="s">
        <v>82</v>
      </c>
      <c r="AV110" s="13" t="s">
        <v>82</v>
      </c>
      <c r="AW110" s="13" t="s">
        <v>33</v>
      </c>
      <c r="AX110" s="13" t="s">
        <v>72</v>
      </c>
      <c r="AY110" s="242" t="s">
        <v>151</v>
      </c>
    </row>
    <row r="111" s="14" customFormat="1">
      <c r="A111" s="14"/>
      <c r="B111" s="244"/>
      <c r="C111" s="245"/>
      <c r="D111" s="227" t="s">
        <v>162</v>
      </c>
      <c r="E111" s="246" t="s">
        <v>19</v>
      </c>
      <c r="F111" s="247" t="s">
        <v>204</v>
      </c>
      <c r="G111" s="245"/>
      <c r="H111" s="248">
        <v>2.1059999999999999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162</v>
      </c>
      <c r="AU111" s="254" t="s">
        <v>82</v>
      </c>
      <c r="AV111" s="14" t="s">
        <v>158</v>
      </c>
      <c r="AW111" s="14" t="s">
        <v>33</v>
      </c>
      <c r="AX111" s="14" t="s">
        <v>80</v>
      </c>
      <c r="AY111" s="254" t="s">
        <v>151</v>
      </c>
    </row>
    <row r="112" s="2" customFormat="1" ht="16.5" customHeight="1">
      <c r="A112" s="40"/>
      <c r="B112" s="41"/>
      <c r="C112" s="214" t="s">
        <v>181</v>
      </c>
      <c r="D112" s="214" t="s">
        <v>153</v>
      </c>
      <c r="E112" s="215" t="s">
        <v>1019</v>
      </c>
      <c r="F112" s="216" t="s">
        <v>1020</v>
      </c>
      <c r="G112" s="217" t="s">
        <v>156</v>
      </c>
      <c r="H112" s="218">
        <v>12.369</v>
      </c>
      <c r="I112" s="219"/>
      <c r="J112" s="220">
        <f>ROUND(I112*H112,2)</f>
        <v>0</v>
      </c>
      <c r="K112" s="216" t="s">
        <v>157</v>
      </c>
      <c r="L112" s="46"/>
      <c r="M112" s="221" t="s">
        <v>19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0.22</v>
      </c>
      <c r="T112" s="224">
        <f>S112*H112</f>
        <v>2.7211799999999999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158</v>
      </c>
      <c r="AT112" s="225" t="s">
        <v>153</v>
      </c>
      <c r="AU112" s="225" t="s">
        <v>82</v>
      </c>
      <c r="AY112" s="19" t="s">
        <v>151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80</v>
      </c>
      <c r="BK112" s="226">
        <f>ROUND(I112*H112,2)</f>
        <v>0</v>
      </c>
      <c r="BL112" s="19" t="s">
        <v>158</v>
      </c>
      <c r="BM112" s="225" t="s">
        <v>1021</v>
      </c>
    </row>
    <row r="113" s="2" customFormat="1">
      <c r="A113" s="40"/>
      <c r="B113" s="41"/>
      <c r="C113" s="42"/>
      <c r="D113" s="227" t="s">
        <v>160</v>
      </c>
      <c r="E113" s="42"/>
      <c r="F113" s="228" t="s">
        <v>1022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160</v>
      </c>
      <c r="AU113" s="19" t="s">
        <v>82</v>
      </c>
    </row>
    <row r="114" s="13" customFormat="1">
      <c r="A114" s="13"/>
      <c r="B114" s="232"/>
      <c r="C114" s="233"/>
      <c r="D114" s="227" t="s">
        <v>162</v>
      </c>
      <c r="E114" s="234" t="s">
        <v>19</v>
      </c>
      <c r="F114" s="235" t="s">
        <v>1023</v>
      </c>
      <c r="G114" s="233"/>
      <c r="H114" s="236">
        <v>5.3840000000000003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162</v>
      </c>
      <c r="AU114" s="242" t="s">
        <v>82</v>
      </c>
      <c r="AV114" s="13" t="s">
        <v>82</v>
      </c>
      <c r="AW114" s="13" t="s">
        <v>33</v>
      </c>
      <c r="AX114" s="13" t="s">
        <v>72</v>
      </c>
      <c r="AY114" s="242" t="s">
        <v>151</v>
      </c>
    </row>
    <row r="115" s="13" customFormat="1">
      <c r="A115" s="13"/>
      <c r="B115" s="232"/>
      <c r="C115" s="233"/>
      <c r="D115" s="227" t="s">
        <v>162</v>
      </c>
      <c r="E115" s="234" t="s">
        <v>19</v>
      </c>
      <c r="F115" s="235" t="s">
        <v>1024</v>
      </c>
      <c r="G115" s="233"/>
      <c r="H115" s="236">
        <v>6.9850000000000003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162</v>
      </c>
      <c r="AU115" s="242" t="s">
        <v>82</v>
      </c>
      <c r="AV115" s="13" t="s">
        <v>82</v>
      </c>
      <c r="AW115" s="13" t="s">
        <v>33</v>
      </c>
      <c r="AX115" s="13" t="s">
        <v>72</v>
      </c>
      <c r="AY115" s="242" t="s">
        <v>151</v>
      </c>
    </row>
    <row r="116" s="14" customFormat="1">
      <c r="A116" s="14"/>
      <c r="B116" s="244"/>
      <c r="C116" s="245"/>
      <c r="D116" s="227" t="s">
        <v>162</v>
      </c>
      <c r="E116" s="246" t="s">
        <v>19</v>
      </c>
      <c r="F116" s="247" t="s">
        <v>204</v>
      </c>
      <c r="G116" s="245"/>
      <c r="H116" s="248">
        <v>12.369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162</v>
      </c>
      <c r="AU116" s="254" t="s">
        <v>82</v>
      </c>
      <c r="AV116" s="14" t="s">
        <v>158</v>
      </c>
      <c r="AW116" s="14" t="s">
        <v>33</v>
      </c>
      <c r="AX116" s="14" t="s">
        <v>80</v>
      </c>
      <c r="AY116" s="254" t="s">
        <v>151</v>
      </c>
    </row>
    <row r="117" s="2" customFormat="1" ht="16.5" customHeight="1">
      <c r="A117" s="40"/>
      <c r="B117" s="41"/>
      <c r="C117" s="214" t="s">
        <v>189</v>
      </c>
      <c r="D117" s="214" t="s">
        <v>153</v>
      </c>
      <c r="E117" s="215" t="s">
        <v>1025</v>
      </c>
      <c r="F117" s="216" t="s">
        <v>1026</v>
      </c>
      <c r="G117" s="217" t="s">
        <v>156</v>
      </c>
      <c r="H117" s="218">
        <v>1.6359999999999999</v>
      </c>
      <c r="I117" s="219"/>
      <c r="J117" s="220">
        <f>ROUND(I117*H117,2)</f>
        <v>0</v>
      </c>
      <c r="K117" s="216" t="s">
        <v>157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0.316</v>
      </c>
      <c r="T117" s="224">
        <f>S117*H117</f>
        <v>0.51697599999999999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158</v>
      </c>
      <c r="AT117" s="225" t="s">
        <v>153</v>
      </c>
      <c r="AU117" s="225" t="s">
        <v>82</v>
      </c>
      <c r="AY117" s="19" t="s">
        <v>151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80</v>
      </c>
      <c r="BK117" s="226">
        <f>ROUND(I117*H117,2)</f>
        <v>0</v>
      </c>
      <c r="BL117" s="19" t="s">
        <v>158</v>
      </c>
      <c r="BM117" s="225" t="s">
        <v>1027</v>
      </c>
    </row>
    <row r="118" s="2" customFormat="1">
      <c r="A118" s="40"/>
      <c r="B118" s="41"/>
      <c r="C118" s="42"/>
      <c r="D118" s="227" t="s">
        <v>160</v>
      </c>
      <c r="E118" s="42"/>
      <c r="F118" s="228" t="s">
        <v>1028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160</v>
      </c>
      <c r="AU118" s="19" t="s">
        <v>82</v>
      </c>
    </row>
    <row r="119" s="13" customFormat="1">
      <c r="A119" s="13"/>
      <c r="B119" s="232"/>
      <c r="C119" s="233"/>
      <c r="D119" s="227" t="s">
        <v>162</v>
      </c>
      <c r="E119" s="234" t="s">
        <v>19</v>
      </c>
      <c r="F119" s="235" t="s">
        <v>1029</v>
      </c>
      <c r="G119" s="233"/>
      <c r="H119" s="236">
        <v>0.86799999999999999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162</v>
      </c>
      <c r="AU119" s="242" t="s">
        <v>82</v>
      </c>
      <c r="AV119" s="13" t="s">
        <v>82</v>
      </c>
      <c r="AW119" s="13" t="s">
        <v>33</v>
      </c>
      <c r="AX119" s="13" t="s">
        <v>72</v>
      </c>
      <c r="AY119" s="242" t="s">
        <v>151</v>
      </c>
    </row>
    <row r="120" s="13" customFormat="1">
      <c r="A120" s="13"/>
      <c r="B120" s="232"/>
      <c r="C120" s="233"/>
      <c r="D120" s="227" t="s">
        <v>162</v>
      </c>
      <c r="E120" s="234" t="s">
        <v>19</v>
      </c>
      <c r="F120" s="235" t="s">
        <v>1030</v>
      </c>
      <c r="G120" s="233"/>
      <c r="H120" s="236">
        <v>0.76800000000000002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162</v>
      </c>
      <c r="AU120" s="242" t="s">
        <v>82</v>
      </c>
      <c r="AV120" s="13" t="s">
        <v>82</v>
      </c>
      <c r="AW120" s="13" t="s">
        <v>33</v>
      </c>
      <c r="AX120" s="13" t="s">
        <v>72</v>
      </c>
      <c r="AY120" s="242" t="s">
        <v>151</v>
      </c>
    </row>
    <row r="121" s="14" customFormat="1">
      <c r="A121" s="14"/>
      <c r="B121" s="244"/>
      <c r="C121" s="245"/>
      <c r="D121" s="227" t="s">
        <v>162</v>
      </c>
      <c r="E121" s="246" t="s">
        <v>19</v>
      </c>
      <c r="F121" s="247" t="s">
        <v>204</v>
      </c>
      <c r="G121" s="245"/>
      <c r="H121" s="248">
        <v>1.6360000000000001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162</v>
      </c>
      <c r="AU121" s="254" t="s">
        <v>82</v>
      </c>
      <c r="AV121" s="14" t="s">
        <v>158</v>
      </c>
      <c r="AW121" s="14" t="s">
        <v>33</v>
      </c>
      <c r="AX121" s="14" t="s">
        <v>80</v>
      </c>
      <c r="AY121" s="254" t="s">
        <v>151</v>
      </c>
    </row>
    <row r="122" s="2" customFormat="1" ht="16.5" customHeight="1">
      <c r="A122" s="40"/>
      <c r="B122" s="41"/>
      <c r="C122" s="214" t="s">
        <v>197</v>
      </c>
      <c r="D122" s="214" t="s">
        <v>153</v>
      </c>
      <c r="E122" s="215" t="s">
        <v>1031</v>
      </c>
      <c r="F122" s="216" t="s">
        <v>1032</v>
      </c>
      <c r="G122" s="217" t="s">
        <v>156</v>
      </c>
      <c r="H122" s="218">
        <v>134.988</v>
      </c>
      <c r="I122" s="219"/>
      <c r="J122" s="220">
        <f>ROUND(I122*H122,2)</f>
        <v>0</v>
      </c>
      <c r="K122" s="216" t="s">
        <v>157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0.28999999999999998</v>
      </c>
      <c r="T122" s="224">
        <f>S122*H122</f>
        <v>39.146519999999995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158</v>
      </c>
      <c r="AT122" s="225" t="s">
        <v>153</v>
      </c>
      <c r="AU122" s="225" t="s">
        <v>82</v>
      </c>
      <c r="AY122" s="19" t="s">
        <v>151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80</v>
      </c>
      <c r="BK122" s="226">
        <f>ROUND(I122*H122,2)</f>
        <v>0</v>
      </c>
      <c r="BL122" s="19" t="s">
        <v>158</v>
      </c>
      <c r="BM122" s="225" t="s">
        <v>1033</v>
      </c>
    </row>
    <row r="123" s="2" customFormat="1">
      <c r="A123" s="40"/>
      <c r="B123" s="41"/>
      <c r="C123" s="42"/>
      <c r="D123" s="227" t="s">
        <v>160</v>
      </c>
      <c r="E123" s="42"/>
      <c r="F123" s="228" t="s">
        <v>1034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160</v>
      </c>
      <c r="AU123" s="19" t="s">
        <v>82</v>
      </c>
    </row>
    <row r="124" s="13" customFormat="1">
      <c r="A124" s="13"/>
      <c r="B124" s="232"/>
      <c r="C124" s="233"/>
      <c r="D124" s="227" t="s">
        <v>162</v>
      </c>
      <c r="E124" s="234" t="s">
        <v>19</v>
      </c>
      <c r="F124" s="235" t="s">
        <v>1035</v>
      </c>
      <c r="G124" s="233"/>
      <c r="H124" s="236">
        <v>134.988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162</v>
      </c>
      <c r="AU124" s="242" t="s">
        <v>82</v>
      </c>
      <c r="AV124" s="13" t="s">
        <v>82</v>
      </c>
      <c r="AW124" s="13" t="s">
        <v>33</v>
      </c>
      <c r="AX124" s="13" t="s">
        <v>80</v>
      </c>
      <c r="AY124" s="242" t="s">
        <v>151</v>
      </c>
    </row>
    <row r="125" s="2" customFormat="1" ht="16.5" customHeight="1">
      <c r="A125" s="40"/>
      <c r="B125" s="41"/>
      <c r="C125" s="214" t="s">
        <v>205</v>
      </c>
      <c r="D125" s="214" t="s">
        <v>153</v>
      </c>
      <c r="E125" s="215" t="s">
        <v>1036</v>
      </c>
      <c r="F125" s="216" t="s">
        <v>1037</v>
      </c>
      <c r="G125" s="217" t="s">
        <v>156</v>
      </c>
      <c r="H125" s="218">
        <v>164.83199999999999</v>
      </c>
      <c r="I125" s="219"/>
      <c r="J125" s="220">
        <f>ROUND(I125*H125,2)</f>
        <v>0</v>
      </c>
      <c r="K125" s="216" t="s">
        <v>157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0.098000000000000004</v>
      </c>
      <c r="T125" s="224">
        <f>S125*H125</f>
        <v>16.153535999999999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158</v>
      </c>
      <c r="AT125" s="225" t="s">
        <v>153</v>
      </c>
      <c r="AU125" s="225" t="s">
        <v>82</v>
      </c>
      <c r="AY125" s="19" t="s">
        <v>151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80</v>
      </c>
      <c r="BK125" s="226">
        <f>ROUND(I125*H125,2)</f>
        <v>0</v>
      </c>
      <c r="BL125" s="19" t="s">
        <v>158</v>
      </c>
      <c r="BM125" s="225" t="s">
        <v>1038</v>
      </c>
    </row>
    <row r="126" s="2" customFormat="1">
      <c r="A126" s="40"/>
      <c r="B126" s="41"/>
      <c r="C126" s="42"/>
      <c r="D126" s="227" t="s">
        <v>160</v>
      </c>
      <c r="E126" s="42"/>
      <c r="F126" s="228" t="s">
        <v>1039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160</v>
      </c>
      <c r="AU126" s="19" t="s">
        <v>82</v>
      </c>
    </row>
    <row r="127" s="13" customFormat="1">
      <c r="A127" s="13"/>
      <c r="B127" s="232"/>
      <c r="C127" s="233"/>
      <c r="D127" s="227" t="s">
        <v>162</v>
      </c>
      <c r="E127" s="234" t="s">
        <v>19</v>
      </c>
      <c r="F127" s="235" t="s">
        <v>1035</v>
      </c>
      <c r="G127" s="233"/>
      <c r="H127" s="236">
        <v>134.988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162</v>
      </c>
      <c r="AU127" s="242" t="s">
        <v>82</v>
      </c>
      <c r="AV127" s="13" t="s">
        <v>82</v>
      </c>
      <c r="AW127" s="13" t="s">
        <v>33</v>
      </c>
      <c r="AX127" s="13" t="s">
        <v>72</v>
      </c>
      <c r="AY127" s="242" t="s">
        <v>151</v>
      </c>
    </row>
    <row r="128" s="13" customFormat="1">
      <c r="A128" s="13"/>
      <c r="B128" s="232"/>
      <c r="C128" s="233"/>
      <c r="D128" s="227" t="s">
        <v>162</v>
      </c>
      <c r="E128" s="234" t="s">
        <v>19</v>
      </c>
      <c r="F128" s="235" t="s">
        <v>1040</v>
      </c>
      <c r="G128" s="233"/>
      <c r="H128" s="236">
        <v>29.844000000000001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162</v>
      </c>
      <c r="AU128" s="242" t="s">
        <v>82</v>
      </c>
      <c r="AV128" s="13" t="s">
        <v>82</v>
      </c>
      <c r="AW128" s="13" t="s">
        <v>33</v>
      </c>
      <c r="AX128" s="13" t="s">
        <v>72</v>
      </c>
      <c r="AY128" s="242" t="s">
        <v>151</v>
      </c>
    </row>
    <row r="129" s="14" customFormat="1">
      <c r="A129" s="14"/>
      <c r="B129" s="244"/>
      <c r="C129" s="245"/>
      <c r="D129" s="227" t="s">
        <v>162</v>
      </c>
      <c r="E129" s="246" t="s">
        <v>19</v>
      </c>
      <c r="F129" s="247" t="s">
        <v>204</v>
      </c>
      <c r="G129" s="245"/>
      <c r="H129" s="248">
        <v>164.83199999999999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162</v>
      </c>
      <c r="AU129" s="254" t="s">
        <v>82</v>
      </c>
      <c r="AV129" s="14" t="s">
        <v>158</v>
      </c>
      <c r="AW129" s="14" t="s">
        <v>33</v>
      </c>
      <c r="AX129" s="14" t="s">
        <v>80</v>
      </c>
      <c r="AY129" s="254" t="s">
        <v>151</v>
      </c>
    </row>
    <row r="130" s="2" customFormat="1" ht="16.5" customHeight="1">
      <c r="A130" s="40"/>
      <c r="B130" s="41"/>
      <c r="C130" s="214" t="s">
        <v>195</v>
      </c>
      <c r="D130" s="214" t="s">
        <v>153</v>
      </c>
      <c r="E130" s="215" t="s">
        <v>1041</v>
      </c>
      <c r="F130" s="216" t="s">
        <v>1042</v>
      </c>
      <c r="G130" s="217" t="s">
        <v>156</v>
      </c>
      <c r="H130" s="218">
        <v>6.7000000000000002</v>
      </c>
      <c r="I130" s="219"/>
      <c r="J130" s="220">
        <f>ROUND(I130*H130,2)</f>
        <v>0</v>
      </c>
      <c r="K130" s="216" t="s">
        <v>157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0.28999999999999998</v>
      </c>
      <c r="T130" s="224">
        <f>S130*H130</f>
        <v>1.9429999999999998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158</v>
      </c>
      <c r="AT130" s="225" t="s">
        <v>153</v>
      </c>
      <c r="AU130" s="225" t="s">
        <v>82</v>
      </c>
      <c r="AY130" s="19" t="s">
        <v>151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80</v>
      </c>
      <c r="BK130" s="226">
        <f>ROUND(I130*H130,2)</f>
        <v>0</v>
      </c>
      <c r="BL130" s="19" t="s">
        <v>158</v>
      </c>
      <c r="BM130" s="225" t="s">
        <v>1043</v>
      </c>
    </row>
    <row r="131" s="2" customFormat="1">
      <c r="A131" s="40"/>
      <c r="B131" s="41"/>
      <c r="C131" s="42"/>
      <c r="D131" s="227" t="s">
        <v>160</v>
      </c>
      <c r="E131" s="42"/>
      <c r="F131" s="228" t="s">
        <v>1044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82</v>
      </c>
    </row>
    <row r="132" s="13" customFormat="1">
      <c r="A132" s="13"/>
      <c r="B132" s="232"/>
      <c r="C132" s="233"/>
      <c r="D132" s="227" t="s">
        <v>162</v>
      </c>
      <c r="E132" s="234" t="s">
        <v>19</v>
      </c>
      <c r="F132" s="235" t="s">
        <v>1002</v>
      </c>
      <c r="G132" s="233"/>
      <c r="H132" s="236">
        <v>6.7000000000000002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162</v>
      </c>
      <c r="AU132" s="242" t="s">
        <v>82</v>
      </c>
      <c r="AV132" s="13" t="s">
        <v>82</v>
      </c>
      <c r="AW132" s="13" t="s">
        <v>33</v>
      </c>
      <c r="AX132" s="13" t="s">
        <v>80</v>
      </c>
      <c r="AY132" s="242" t="s">
        <v>151</v>
      </c>
    </row>
    <row r="133" s="2" customFormat="1" ht="16.5" customHeight="1">
      <c r="A133" s="40"/>
      <c r="B133" s="41"/>
      <c r="C133" s="214" t="s">
        <v>217</v>
      </c>
      <c r="D133" s="214" t="s">
        <v>153</v>
      </c>
      <c r="E133" s="215" t="s">
        <v>1045</v>
      </c>
      <c r="F133" s="216" t="s">
        <v>1046</v>
      </c>
      <c r="G133" s="217" t="s">
        <v>156</v>
      </c>
      <c r="H133" s="218">
        <v>179.53299999999999</v>
      </c>
      <c r="I133" s="219"/>
      <c r="J133" s="220">
        <f>ROUND(I133*H133,2)</f>
        <v>0</v>
      </c>
      <c r="K133" s="216" t="s">
        <v>157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0.44</v>
      </c>
      <c r="T133" s="224">
        <f>S133*H133</f>
        <v>78.994519999999994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158</v>
      </c>
      <c r="AT133" s="225" t="s">
        <v>153</v>
      </c>
      <c r="AU133" s="225" t="s">
        <v>82</v>
      </c>
      <c r="AY133" s="19" t="s">
        <v>151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80</v>
      </c>
      <c r="BK133" s="226">
        <f>ROUND(I133*H133,2)</f>
        <v>0</v>
      </c>
      <c r="BL133" s="19" t="s">
        <v>158</v>
      </c>
      <c r="BM133" s="225" t="s">
        <v>1047</v>
      </c>
    </row>
    <row r="134" s="2" customFormat="1">
      <c r="A134" s="40"/>
      <c r="B134" s="41"/>
      <c r="C134" s="42"/>
      <c r="D134" s="227" t="s">
        <v>160</v>
      </c>
      <c r="E134" s="42"/>
      <c r="F134" s="228" t="s">
        <v>1048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160</v>
      </c>
      <c r="AU134" s="19" t="s">
        <v>82</v>
      </c>
    </row>
    <row r="135" s="13" customFormat="1">
      <c r="A135" s="13"/>
      <c r="B135" s="232"/>
      <c r="C135" s="233"/>
      <c r="D135" s="227" t="s">
        <v>162</v>
      </c>
      <c r="E135" s="234" t="s">
        <v>19</v>
      </c>
      <c r="F135" s="235" t="s">
        <v>1007</v>
      </c>
      <c r="G135" s="233"/>
      <c r="H135" s="236">
        <v>145.71799999999999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162</v>
      </c>
      <c r="AU135" s="242" t="s">
        <v>82</v>
      </c>
      <c r="AV135" s="13" t="s">
        <v>82</v>
      </c>
      <c r="AW135" s="13" t="s">
        <v>33</v>
      </c>
      <c r="AX135" s="13" t="s">
        <v>72</v>
      </c>
      <c r="AY135" s="242" t="s">
        <v>151</v>
      </c>
    </row>
    <row r="136" s="13" customFormat="1">
      <c r="A136" s="13"/>
      <c r="B136" s="232"/>
      <c r="C136" s="233"/>
      <c r="D136" s="227" t="s">
        <v>162</v>
      </c>
      <c r="E136" s="234" t="s">
        <v>19</v>
      </c>
      <c r="F136" s="235" t="s">
        <v>1012</v>
      </c>
      <c r="G136" s="233"/>
      <c r="H136" s="236">
        <v>33.814999999999998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162</v>
      </c>
      <c r="AU136" s="242" t="s">
        <v>82</v>
      </c>
      <c r="AV136" s="13" t="s">
        <v>82</v>
      </c>
      <c r="AW136" s="13" t="s">
        <v>33</v>
      </c>
      <c r="AX136" s="13" t="s">
        <v>72</v>
      </c>
      <c r="AY136" s="242" t="s">
        <v>151</v>
      </c>
    </row>
    <row r="137" s="14" customFormat="1">
      <c r="A137" s="14"/>
      <c r="B137" s="244"/>
      <c r="C137" s="245"/>
      <c r="D137" s="227" t="s">
        <v>162</v>
      </c>
      <c r="E137" s="246" t="s">
        <v>19</v>
      </c>
      <c r="F137" s="247" t="s">
        <v>204</v>
      </c>
      <c r="G137" s="245"/>
      <c r="H137" s="248">
        <v>179.53299999999999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162</v>
      </c>
      <c r="AU137" s="254" t="s">
        <v>82</v>
      </c>
      <c r="AV137" s="14" t="s">
        <v>158</v>
      </c>
      <c r="AW137" s="14" t="s">
        <v>33</v>
      </c>
      <c r="AX137" s="14" t="s">
        <v>80</v>
      </c>
      <c r="AY137" s="254" t="s">
        <v>151</v>
      </c>
    </row>
    <row r="138" s="2" customFormat="1" ht="16.5" customHeight="1">
      <c r="A138" s="40"/>
      <c r="B138" s="41"/>
      <c r="C138" s="214" t="s">
        <v>222</v>
      </c>
      <c r="D138" s="214" t="s">
        <v>153</v>
      </c>
      <c r="E138" s="215" t="s">
        <v>1049</v>
      </c>
      <c r="F138" s="216" t="s">
        <v>1050</v>
      </c>
      <c r="G138" s="217" t="s">
        <v>156</v>
      </c>
      <c r="H138" s="218">
        <v>448.27600000000001</v>
      </c>
      <c r="I138" s="219"/>
      <c r="J138" s="220">
        <f>ROUND(I138*H138,2)</f>
        <v>0</v>
      </c>
      <c r="K138" s="216" t="s">
        <v>157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3.0000000000000001E-05</v>
      </c>
      <c r="R138" s="223">
        <f>Q138*H138</f>
        <v>0.01344828</v>
      </c>
      <c r="S138" s="223">
        <v>0.069000000000000006</v>
      </c>
      <c r="T138" s="224">
        <f>S138*H138</f>
        <v>30.931044000000004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158</v>
      </c>
      <c r="AT138" s="225" t="s">
        <v>153</v>
      </c>
      <c r="AU138" s="225" t="s">
        <v>82</v>
      </c>
      <c r="AY138" s="19" t="s">
        <v>151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80</v>
      </c>
      <c r="BK138" s="226">
        <f>ROUND(I138*H138,2)</f>
        <v>0</v>
      </c>
      <c r="BL138" s="19" t="s">
        <v>158</v>
      </c>
      <c r="BM138" s="225" t="s">
        <v>1051</v>
      </c>
    </row>
    <row r="139" s="2" customFormat="1">
      <c r="A139" s="40"/>
      <c r="B139" s="41"/>
      <c r="C139" s="42"/>
      <c r="D139" s="227" t="s">
        <v>160</v>
      </c>
      <c r="E139" s="42"/>
      <c r="F139" s="228" t="s">
        <v>1052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160</v>
      </c>
      <c r="AU139" s="19" t="s">
        <v>82</v>
      </c>
    </row>
    <row r="140" s="13" customFormat="1">
      <c r="A140" s="13"/>
      <c r="B140" s="232"/>
      <c r="C140" s="233"/>
      <c r="D140" s="227" t="s">
        <v>162</v>
      </c>
      <c r="E140" s="234" t="s">
        <v>19</v>
      </c>
      <c r="F140" s="235" t="s">
        <v>1053</v>
      </c>
      <c r="G140" s="233"/>
      <c r="H140" s="236">
        <v>120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162</v>
      </c>
      <c r="AU140" s="242" t="s">
        <v>82</v>
      </c>
      <c r="AV140" s="13" t="s">
        <v>82</v>
      </c>
      <c r="AW140" s="13" t="s">
        <v>33</v>
      </c>
      <c r="AX140" s="13" t="s">
        <v>72</v>
      </c>
      <c r="AY140" s="242" t="s">
        <v>151</v>
      </c>
    </row>
    <row r="141" s="15" customFormat="1">
      <c r="A141" s="15"/>
      <c r="B141" s="255"/>
      <c r="C141" s="256"/>
      <c r="D141" s="227" t="s">
        <v>162</v>
      </c>
      <c r="E141" s="257" t="s">
        <v>19</v>
      </c>
      <c r="F141" s="258" t="s">
        <v>393</v>
      </c>
      <c r="G141" s="256"/>
      <c r="H141" s="259">
        <v>120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162</v>
      </c>
      <c r="AU141" s="265" t="s">
        <v>82</v>
      </c>
      <c r="AV141" s="15" t="s">
        <v>169</v>
      </c>
      <c r="AW141" s="15" t="s">
        <v>33</v>
      </c>
      <c r="AX141" s="15" t="s">
        <v>72</v>
      </c>
      <c r="AY141" s="265" t="s">
        <v>151</v>
      </c>
    </row>
    <row r="142" s="13" customFormat="1">
      <c r="A142" s="13"/>
      <c r="B142" s="232"/>
      <c r="C142" s="233"/>
      <c r="D142" s="227" t="s">
        <v>162</v>
      </c>
      <c r="E142" s="234" t="s">
        <v>19</v>
      </c>
      <c r="F142" s="235" t="s">
        <v>1054</v>
      </c>
      <c r="G142" s="233"/>
      <c r="H142" s="236">
        <v>118.797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162</v>
      </c>
      <c r="AU142" s="242" t="s">
        <v>82</v>
      </c>
      <c r="AV142" s="13" t="s">
        <v>82</v>
      </c>
      <c r="AW142" s="13" t="s">
        <v>33</v>
      </c>
      <c r="AX142" s="13" t="s">
        <v>72</v>
      </c>
      <c r="AY142" s="242" t="s">
        <v>151</v>
      </c>
    </row>
    <row r="143" s="13" customFormat="1">
      <c r="A143" s="13"/>
      <c r="B143" s="232"/>
      <c r="C143" s="233"/>
      <c r="D143" s="227" t="s">
        <v>162</v>
      </c>
      <c r="E143" s="234" t="s">
        <v>19</v>
      </c>
      <c r="F143" s="235" t="s">
        <v>1055</v>
      </c>
      <c r="G143" s="233"/>
      <c r="H143" s="236">
        <v>147.29900000000001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162</v>
      </c>
      <c r="AU143" s="242" t="s">
        <v>82</v>
      </c>
      <c r="AV143" s="13" t="s">
        <v>82</v>
      </c>
      <c r="AW143" s="13" t="s">
        <v>33</v>
      </c>
      <c r="AX143" s="13" t="s">
        <v>72</v>
      </c>
      <c r="AY143" s="242" t="s">
        <v>151</v>
      </c>
    </row>
    <row r="144" s="15" customFormat="1">
      <c r="A144" s="15"/>
      <c r="B144" s="255"/>
      <c r="C144" s="256"/>
      <c r="D144" s="227" t="s">
        <v>162</v>
      </c>
      <c r="E144" s="257" t="s">
        <v>19</v>
      </c>
      <c r="F144" s="258" t="s">
        <v>393</v>
      </c>
      <c r="G144" s="256"/>
      <c r="H144" s="259">
        <v>266.096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5" t="s">
        <v>162</v>
      </c>
      <c r="AU144" s="265" t="s">
        <v>82</v>
      </c>
      <c r="AV144" s="15" t="s">
        <v>169</v>
      </c>
      <c r="AW144" s="15" t="s">
        <v>33</v>
      </c>
      <c r="AX144" s="15" t="s">
        <v>72</v>
      </c>
      <c r="AY144" s="265" t="s">
        <v>151</v>
      </c>
    </row>
    <row r="145" s="13" customFormat="1">
      <c r="A145" s="13"/>
      <c r="B145" s="232"/>
      <c r="C145" s="233"/>
      <c r="D145" s="227" t="s">
        <v>162</v>
      </c>
      <c r="E145" s="234" t="s">
        <v>19</v>
      </c>
      <c r="F145" s="235" t="s">
        <v>1056</v>
      </c>
      <c r="G145" s="233"/>
      <c r="H145" s="236">
        <v>31.09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162</v>
      </c>
      <c r="AU145" s="242" t="s">
        <v>82</v>
      </c>
      <c r="AV145" s="13" t="s">
        <v>82</v>
      </c>
      <c r="AW145" s="13" t="s">
        <v>33</v>
      </c>
      <c r="AX145" s="13" t="s">
        <v>72</v>
      </c>
      <c r="AY145" s="242" t="s">
        <v>151</v>
      </c>
    </row>
    <row r="146" s="13" customFormat="1">
      <c r="A146" s="13"/>
      <c r="B146" s="232"/>
      <c r="C146" s="233"/>
      <c r="D146" s="227" t="s">
        <v>162</v>
      </c>
      <c r="E146" s="234" t="s">
        <v>19</v>
      </c>
      <c r="F146" s="235" t="s">
        <v>1056</v>
      </c>
      <c r="G146" s="233"/>
      <c r="H146" s="236">
        <v>31.09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162</v>
      </c>
      <c r="AU146" s="242" t="s">
        <v>82</v>
      </c>
      <c r="AV146" s="13" t="s">
        <v>82</v>
      </c>
      <c r="AW146" s="13" t="s">
        <v>33</v>
      </c>
      <c r="AX146" s="13" t="s">
        <v>72</v>
      </c>
      <c r="AY146" s="242" t="s">
        <v>151</v>
      </c>
    </row>
    <row r="147" s="15" customFormat="1">
      <c r="A147" s="15"/>
      <c r="B147" s="255"/>
      <c r="C147" s="256"/>
      <c r="D147" s="227" t="s">
        <v>162</v>
      </c>
      <c r="E147" s="257" t="s">
        <v>19</v>
      </c>
      <c r="F147" s="258" t="s">
        <v>393</v>
      </c>
      <c r="G147" s="256"/>
      <c r="H147" s="259">
        <v>62.18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162</v>
      </c>
      <c r="AU147" s="265" t="s">
        <v>82</v>
      </c>
      <c r="AV147" s="15" t="s">
        <v>169</v>
      </c>
      <c r="AW147" s="15" t="s">
        <v>33</v>
      </c>
      <c r="AX147" s="15" t="s">
        <v>72</v>
      </c>
      <c r="AY147" s="265" t="s">
        <v>151</v>
      </c>
    </row>
    <row r="148" s="16" customFormat="1">
      <c r="A148" s="16"/>
      <c r="B148" s="270"/>
      <c r="C148" s="271"/>
      <c r="D148" s="227" t="s">
        <v>162</v>
      </c>
      <c r="E148" s="272" t="s">
        <v>19</v>
      </c>
      <c r="F148" s="273" t="s">
        <v>1057</v>
      </c>
      <c r="G148" s="271"/>
      <c r="H148" s="272" t="s">
        <v>19</v>
      </c>
      <c r="I148" s="274"/>
      <c r="J148" s="271"/>
      <c r="K148" s="271"/>
      <c r="L148" s="275"/>
      <c r="M148" s="276"/>
      <c r="N148" s="277"/>
      <c r="O148" s="277"/>
      <c r="P148" s="277"/>
      <c r="Q148" s="277"/>
      <c r="R148" s="277"/>
      <c r="S148" s="277"/>
      <c r="T148" s="27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9" t="s">
        <v>162</v>
      </c>
      <c r="AU148" s="279" t="s">
        <v>82</v>
      </c>
      <c r="AV148" s="16" t="s">
        <v>80</v>
      </c>
      <c r="AW148" s="16" t="s">
        <v>33</v>
      </c>
      <c r="AX148" s="16" t="s">
        <v>72</v>
      </c>
      <c r="AY148" s="279" t="s">
        <v>151</v>
      </c>
    </row>
    <row r="149" s="16" customFormat="1">
      <c r="A149" s="16"/>
      <c r="B149" s="270"/>
      <c r="C149" s="271"/>
      <c r="D149" s="227" t="s">
        <v>162</v>
      </c>
      <c r="E149" s="272" t="s">
        <v>19</v>
      </c>
      <c r="F149" s="273" t="s">
        <v>1058</v>
      </c>
      <c r="G149" s="271"/>
      <c r="H149" s="272" t="s">
        <v>19</v>
      </c>
      <c r="I149" s="274"/>
      <c r="J149" s="271"/>
      <c r="K149" s="271"/>
      <c r="L149" s="275"/>
      <c r="M149" s="276"/>
      <c r="N149" s="277"/>
      <c r="O149" s="277"/>
      <c r="P149" s="277"/>
      <c r="Q149" s="277"/>
      <c r="R149" s="277"/>
      <c r="S149" s="277"/>
      <c r="T149" s="278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9" t="s">
        <v>162</v>
      </c>
      <c r="AU149" s="279" t="s">
        <v>82</v>
      </c>
      <c r="AV149" s="16" t="s">
        <v>80</v>
      </c>
      <c r="AW149" s="16" t="s">
        <v>33</v>
      </c>
      <c r="AX149" s="16" t="s">
        <v>72</v>
      </c>
      <c r="AY149" s="279" t="s">
        <v>151</v>
      </c>
    </row>
    <row r="150" s="14" customFormat="1">
      <c r="A150" s="14"/>
      <c r="B150" s="244"/>
      <c r="C150" s="245"/>
      <c r="D150" s="227" t="s">
        <v>162</v>
      </c>
      <c r="E150" s="246" t="s">
        <v>19</v>
      </c>
      <c r="F150" s="247" t="s">
        <v>204</v>
      </c>
      <c r="G150" s="245"/>
      <c r="H150" s="248">
        <v>448.27599999999995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162</v>
      </c>
      <c r="AU150" s="254" t="s">
        <v>82</v>
      </c>
      <c r="AV150" s="14" t="s">
        <v>158</v>
      </c>
      <c r="AW150" s="14" t="s">
        <v>33</v>
      </c>
      <c r="AX150" s="14" t="s">
        <v>80</v>
      </c>
      <c r="AY150" s="254" t="s">
        <v>151</v>
      </c>
    </row>
    <row r="151" s="2" customFormat="1" ht="16.5" customHeight="1">
      <c r="A151" s="40"/>
      <c r="B151" s="41"/>
      <c r="C151" s="214" t="s">
        <v>230</v>
      </c>
      <c r="D151" s="214" t="s">
        <v>153</v>
      </c>
      <c r="E151" s="215" t="s">
        <v>1059</v>
      </c>
      <c r="F151" s="216" t="s">
        <v>1060</v>
      </c>
      <c r="G151" s="217" t="s">
        <v>156</v>
      </c>
      <c r="H151" s="218">
        <v>686.20600000000002</v>
      </c>
      <c r="I151" s="219"/>
      <c r="J151" s="220">
        <f>ROUND(I151*H151,2)</f>
        <v>0</v>
      </c>
      <c r="K151" s="216" t="s">
        <v>157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4.0000000000000003E-05</v>
      </c>
      <c r="R151" s="223">
        <f>Q151*H151</f>
        <v>0.027448240000000002</v>
      </c>
      <c r="S151" s="223">
        <v>0.091999999999999998</v>
      </c>
      <c r="T151" s="224">
        <f>S151*H151</f>
        <v>63.130952000000001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158</v>
      </c>
      <c r="AT151" s="225" t="s">
        <v>153</v>
      </c>
      <c r="AU151" s="225" t="s">
        <v>82</v>
      </c>
      <c r="AY151" s="19" t="s">
        <v>151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80</v>
      </c>
      <c r="BK151" s="226">
        <f>ROUND(I151*H151,2)</f>
        <v>0</v>
      </c>
      <c r="BL151" s="19" t="s">
        <v>158</v>
      </c>
      <c r="BM151" s="225" t="s">
        <v>1061</v>
      </c>
    </row>
    <row r="152" s="2" customFormat="1">
      <c r="A152" s="40"/>
      <c r="B152" s="41"/>
      <c r="C152" s="42"/>
      <c r="D152" s="227" t="s">
        <v>160</v>
      </c>
      <c r="E152" s="42"/>
      <c r="F152" s="228" t="s">
        <v>1062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160</v>
      </c>
      <c r="AU152" s="19" t="s">
        <v>82</v>
      </c>
    </row>
    <row r="153" s="13" customFormat="1">
      <c r="A153" s="13"/>
      <c r="B153" s="232"/>
      <c r="C153" s="233"/>
      <c r="D153" s="227" t="s">
        <v>162</v>
      </c>
      <c r="E153" s="234" t="s">
        <v>19</v>
      </c>
      <c r="F153" s="235" t="s">
        <v>1063</v>
      </c>
      <c r="G153" s="233"/>
      <c r="H153" s="236">
        <v>145.56100000000001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162</v>
      </c>
      <c r="AU153" s="242" t="s">
        <v>82</v>
      </c>
      <c r="AV153" s="13" t="s">
        <v>82</v>
      </c>
      <c r="AW153" s="13" t="s">
        <v>33</v>
      </c>
      <c r="AX153" s="13" t="s">
        <v>72</v>
      </c>
      <c r="AY153" s="242" t="s">
        <v>151</v>
      </c>
    </row>
    <row r="154" s="13" customFormat="1">
      <c r="A154" s="13"/>
      <c r="B154" s="232"/>
      <c r="C154" s="233"/>
      <c r="D154" s="227" t="s">
        <v>162</v>
      </c>
      <c r="E154" s="234" t="s">
        <v>19</v>
      </c>
      <c r="F154" s="235" t="s">
        <v>1064</v>
      </c>
      <c r="G154" s="233"/>
      <c r="H154" s="236">
        <v>114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162</v>
      </c>
      <c r="AU154" s="242" t="s">
        <v>82</v>
      </c>
      <c r="AV154" s="13" t="s">
        <v>82</v>
      </c>
      <c r="AW154" s="13" t="s">
        <v>33</v>
      </c>
      <c r="AX154" s="13" t="s">
        <v>72</v>
      </c>
      <c r="AY154" s="242" t="s">
        <v>151</v>
      </c>
    </row>
    <row r="155" s="13" customFormat="1">
      <c r="A155" s="13"/>
      <c r="B155" s="232"/>
      <c r="C155" s="233"/>
      <c r="D155" s="227" t="s">
        <v>162</v>
      </c>
      <c r="E155" s="234" t="s">
        <v>19</v>
      </c>
      <c r="F155" s="235" t="s">
        <v>1065</v>
      </c>
      <c r="G155" s="233"/>
      <c r="H155" s="236">
        <v>160.54900000000001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162</v>
      </c>
      <c r="AU155" s="242" t="s">
        <v>82</v>
      </c>
      <c r="AV155" s="13" t="s">
        <v>82</v>
      </c>
      <c r="AW155" s="13" t="s">
        <v>33</v>
      </c>
      <c r="AX155" s="13" t="s">
        <v>72</v>
      </c>
      <c r="AY155" s="242" t="s">
        <v>151</v>
      </c>
    </row>
    <row r="156" s="15" customFormat="1">
      <c r="A156" s="15"/>
      <c r="B156" s="255"/>
      <c r="C156" s="256"/>
      <c r="D156" s="227" t="s">
        <v>162</v>
      </c>
      <c r="E156" s="257" t="s">
        <v>19</v>
      </c>
      <c r="F156" s="258" t="s">
        <v>393</v>
      </c>
      <c r="G156" s="256"/>
      <c r="H156" s="259">
        <v>420.11000000000001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162</v>
      </c>
      <c r="AU156" s="265" t="s">
        <v>82</v>
      </c>
      <c r="AV156" s="15" t="s">
        <v>169</v>
      </c>
      <c r="AW156" s="15" t="s">
        <v>33</v>
      </c>
      <c r="AX156" s="15" t="s">
        <v>72</v>
      </c>
      <c r="AY156" s="265" t="s">
        <v>151</v>
      </c>
    </row>
    <row r="157" s="13" customFormat="1">
      <c r="A157" s="13"/>
      <c r="B157" s="232"/>
      <c r="C157" s="233"/>
      <c r="D157" s="227" t="s">
        <v>162</v>
      </c>
      <c r="E157" s="234" t="s">
        <v>19</v>
      </c>
      <c r="F157" s="235" t="s">
        <v>1054</v>
      </c>
      <c r="G157" s="233"/>
      <c r="H157" s="236">
        <v>118.797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162</v>
      </c>
      <c r="AU157" s="242" t="s">
        <v>82</v>
      </c>
      <c r="AV157" s="13" t="s">
        <v>82</v>
      </c>
      <c r="AW157" s="13" t="s">
        <v>33</v>
      </c>
      <c r="AX157" s="13" t="s">
        <v>72</v>
      </c>
      <c r="AY157" s="242" t="s">
        <v>151</v>
      </c>
    </row>
    <row r="158" s="13" customFormat="1">
      <c r="A158" s="13"/>
      <c r="B158" s="232"/>
      <c r="C158" s="233"/>
      <c r="D158" s="227" t="s">
        <v>162</v>
      </c>
      <c r="E158" s="234" t="s">
        <v>19</v>
      </c>
      <c r="F158" s="235" t="s">
        <v>1055</v>
      </c>
      <c r="G158" s="233"/>
      <c r="H158" s="236">
        <v>147.29900000000001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162</v>
      </c>
      <c r="AU158" s="242" t="s">
        <v>82</v>
      </c>
      <c r="AV158" s="13" t="s">
        <v>82</v>
      </c>
      <c r="AW158" s="13" t="s">
        <v>33</v>
      </c>
      <c r="AX158" s="13" t="s">
        <v>72</v>
      </c>
      <c r="AY158" s="242" t="s">
        <v>151</v>
      </c>
    </row>
    <row r="159" s="15" customFormat="1">
      <c r="A159" s="15"/>
      <c r="B159" s="255"/>
      <c r="C159" s="256"/>
      <c r="D159" s="227" t="s">
        <v>162</v>
      </c>
      <c r="E159" s="257" t="s">
        <v>19</v>
      </c>
      <c r="F159" s="258" t="s">
        <v>393</v>
      </c>
      <c r="G159" s="256"/>
      <c r="H159" s="259">
        <v>266.096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5" t="s">
        <v>162</v>
      </c>
      <c r="AU159" s="265" t="s">
        <v>82</v>
      </c>
      <c r="AV159" s="15" t="s">
        <v>169</v>
      </c>
      <c r="AW159" s="15" t="s">
        <v>33</v>
      </c>
      <c r="AX159" s="15" t="s">
        <v>72</v>
      </c>
      <c r="AY159" s="265" t="s">
        <v>151</v>
      </c>
    </row>
    <row r="160" s="16" customFormat="1">
      <c r="A160" s="16"/>
      <c r="B160" s="270"/>
      <c r="C160" s="271"/>
      <c r="D160" s="227" t="s">
        <v>162</v>
      </c>
      <c r="E160" s="272" t="s">
        <v>19</v>
      </c>
      <c r="F160" s="273" t="s">
        <v>1057</v>
      </c>
      <c r="G160" s="271"/>
      <c r="H160" s="272" t="s">
        <v>19</v>
      </c>
      <c r="I160" s="274"/>
      <c r="J160" s="271"/>
      <c r="K160" s="271"/>
      <c r="L160" s="275"/>
      <c r="M160" s="276"/>
      <c r="N160" s="277"/>
      <c r="O160" s="277"/>
      <c r="P160" s="277"/>
      <c r="Q160" s="277"/>
      <c r="R160" s="277"/>
      <c r="S160" s="277"/>
      <c r="T160" s="278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9" t="s">
        <v>162</v>
      </c>
      <c r="AU160" s="279" t="s">
        <v>82</v>
      </c>
      <c r="AV160" s="16" t="s">
        <v>80</v>
      </c>
      <c r="AW160" s="16" t="s">
        <v>33</v>
      </c>
      <c r="AX160" s="16" t="s">
        <v>72</v>
      </c>
      <c r="AY160" s="279" t="s">
        <v>151</v>
      </c>
    </row>
    <row r="161" s="16" customFormat="1">
      <c r="A161" s="16"/>
      <c r="B161" s="270"/>
      <c r="C161" s="271"/>
      <c r="D161" s="227" t="s">
        <v>162</v>
      </c>
      <c r="E161" s="272" t="s">
        <v>19</v>
      </c>
      <c r="F161" s="273" t="s">
        <v>1058</v>
      </c>
      <c r="G161" s="271"/>
      <c r="H161" s="272" t="s">
        <v>19</v>
      </c>
      <c r="I161" s="274"/>
      <c r="J161" s="271"/>
      <c r="K161" s="271"/>
      <c r="L161" s="275"/>
      <c r="M161" s="276"/>
      <c r="N161" s="277"/>
      <c r="O161" s="277"/>
      <c r="P161" s="277"/>
      <c r="Q161" s="277"/>
      <c r="R161" s="277"/>
      <c r="S161" s="277"/>
      <c r="T161" s="278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79" t="s">
        <v>162</v>
      </c>
      <c r="AU161" s="279" t="s">
        <v>82</v>
      </c>
      <c r="AV161" s="16" t="s">
        <v>80</v>
      </c>
      <c r="AW161" s="16" t="s">
        <v>33</v>
      </c>
      <c r="AX161" s="16" t="s">
        <v>72</v>
      </c>
      <c r="AY161" s="279" t="s">
        <v>151</v>
      </c>
    </row>
    <row r="162" s="14" customFormat="1">
      <c r="A162" s="14"/>
      <c r="B162" s="244"/>
      <c r="C162" s="245"/>
      <c r="D162" s="227" t="s">
        <v>162</v>
      </c>
      <c r="E162" s="246" t="s">
        <v>19</v>
      </c>
      <c r="F162" s="247" t="s">
        <v>204</v>
      </c>
      <c r="G162" s="245"/>
      <c r="H162" s="248">
        <v>686.20600000000002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162</v>
      </c>
      <c r="AU162" s="254" t="s">
        <v>82</v>
      </c>
      <c r="AV162" s="14" t="s">
        <v>158</v>
      </c>
      <c r="AW162" s="14" t="s">
        <v>33</v>
      </c>
      <c r="AX162" s="14" t="s">
        <v>80</v>
      </c>
      <c r="AY162" s="254" t="s">
        <v>151</v>
      </c>
    </row>
    <row r="163" s="2" customFormat="1" ht="16.5" customHeight="1">
      <c r="A163" s="40"/>
      <c r="B163" s="41"/>
      <c r="C163" s="214" t="s">
        <v>236</v>
      </c>
      <c r="D163" s="214" t="s">
        <v>153</v>
      </c>
      <c r="E163" s="215" t="s">
        <v>1066</v>
      </c>
      <c r="F163" s="216" t="s">
        <v>1067</v>
      </c>
      <c r="G163" s="217" t="s">
        <v>156</v>
      </c>
      <c r="H163" s="218">
        <v>127.124</v>
      </c>
      <c r="I163" s="219"/>
      <c r="J163" s="220">
        <f>ROUND(I163*H163,2)</f>
        <v>0</v>
      </c>
      <c r="K163" s="216" t="s">
        <v>157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5.0000000000000002E-05</v>
      </c>
      <c r="R163" s="223">
        <f>Q163*H163</f>
        <v>0.0063562000000000002</v>
      </c>
      <c r="S163" s="223">
        <v>0.11500000000000001</v>
      </c>
      <c r="T163" s="224">
        <f>S163*H163</f>
        <v>14.619260000000001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158</v>
      </c>
      <c r="AT163" s="225" t="s">
        <v>153</v>
      </c>
      <c r="AU163" s="225" t="s">
        <v>82</v>
      </c>
      <c r="AY163" s="19" t="s">
        <v>151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80</v>
      </c>
      <c r="BK163" s="226">
        <f>ROUND(I163*H163,2)</f>
        <v>0</v>
      </c>
      <c r="BL163" s="19" t="s">
        <v>158</v>
      </c>
      <c r="BM163" s="225" t="s">
        <v>1068</v>
      </c>
    </row>
    <row r="164" s="2" customFormat="1">
      <c r="A164" s="40"/>
      <c r="B164" s="41"/>
      <c r="C164" s="42"/>
      <c r="D164" s="227" t="s">
        <v>160</v>
      </c>
      <c r="E164" s="42"/>
      <c r="F164" s="228" t="s">
        <v>1069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160</v>
      </c>
      <c r="AU164" s="19" t="s">
        <v>82</v>
      </c>
    </row>
    <row r="165" s="13" customFormat="1">
      <c r="A165" s="13"/>
      <c r="B165" s="232"/>
      <c r="C165" s="233"/>
      <c r="D165" s="227" t="s">
        <v>162</v>
      </c>
      <c r="E165" s="234" t="s">
        <v>19</v>
      </c>
      <c r="F165" s="235" t="s">
        <v>1070</v>
      </c>
      <c r="G165" s="233"/>
      <c r="H165" s="236">
        <v>63.561999999999998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162</v>
      </c>
      <c r="AU165" s="242" t="s">
        <v>82</v>
      </c>
      <c r="AV165" s="13" t="s">
        <v>82</v>
      </c>
      <c r="AW165" s="13" t="s">
        <v>33</v>
      </c>
      <c r="AX165" s="13" t="s">
        <v>72</v>
      </c>
      <c r="AY165" s="242" t="s">
        <v>151</v>
      </c>
    </row>
    <row r="166" s="13" customFormat="1">
      <c r="A166" s="13"/>
      <c r="B166" s="232"/>
      <c r="C166" s="233"/>
      <c r="D166" s="227" t="s">
        <v>162</v>
      </c>
      <c r="E166" s="234" t="s">
        <v>19</v>
      </c>
      <c r="F166" s="235" t="s">
        <v>1071</v>
      </c>
      <c r="G166" s="233"/>
      <c r="H166" s="236">
        <v>63.561999999999998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162</v>
      </c>
      <c r="AU166" s="242" t="s">
        <v>82</v>
      </c>
      <c r="AV166" s="13" t="s">
        <v>82</v>
      </c>
      <c r="AW166" s="13" t="s">
        <v>33</v>
      </c>
      <c r="AX166" s="13" t="s">
        <v>72</v>
      </c>
      <c r="AY166" s="242" t="s">
        <v>151</v>
      </c>
    </row>
    <row r="167" s="16" customFormat="1">
      <c r="A167" s="16"/>
      <c r="B167" s="270"/>
      <c r="C167" s="271"/>
      <c r="D167" s="227" t="s">
        <v>162</v>
      </c>
      <c r="E167" s="272" t="s">
        <v>19</v>
      </c>
      <c r="F167" s="273" t="s">
        <v>1058</v>
      </c>
      <c r="G167" s="271"/>
      <c r="H167" s="272" t="s">
        <v>19</v>
      </c>
      <c r="I167" s="274"/>
      <c r="J167" s="271"/>
      <c r="K167" s="271"/>
      <c r="L167" s="275"/>
      <c r="M167" s="276"/>
      <c r="N167" s="277"/>
      <c r="O167" s="277"/>
      <c r="P167" s="277"/>
      <c r="Q167" s="277"/>
      <c r="R167" s="277"/>
      <c r="S167" s="277"/>
      <c r="T167" s="278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79" t="s">
        <v>162</v>
      </c>
      <c r="AU167" s="279" t="s">
        <v>82</v>
      </c>
      <c r="AV167" s="16" t="s">
        <v>80</v>
      </c>
      <c r="AW167" s="16" t="s">
        <v>33</v>
      </c>
      <c r="AX167" s="16" t="s">
        <v>72</v>
      </c>
      <c r="AY167" s="279" t="s">
        <v>151</v>
      </c>
    </row>
    <row r="168" s="14" customFormat="1">
      <c r="A168" s="14"/>
      <c r="B168" s="244"/>
      <c r="C168" s="245"/>
      <c r="D168" s="227" t="s">
        <v>162</v>
      </c>
      <c r="E168" s="246" t="s">
        <v>19</v>
      </c>
      <c r="F168" s="247" t="s">
        <v>204</v>
      </c>
      <c r="G168" s="245"/>
      <c r="H168" s="248">
        <v>127.124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162</v>
      </c>
      <c r="AU168" s="254" t="s">
        <v>82</v>
      </c>
      <c r="AV168" s="14" t="s">
        <v>158</v>
      </c>
      <c r="AW168" s="14" t="s">
        <v>33</v>
      </c>
      <c r="AX168" s="14" t="s">
        <v>80</v>
      </c>
      <c r="AY168" s="254" t="s">
        <v>151</v>
      </c>
    </row>
    <row r="169" s="2" customFormat="1" ht="16.5" customHeight="1">
      <c r="A169" s="40"/>
      <c r="B169" s="41"/>
      <c r="C169" s="214" t="s">
        <v>242</v>
      </c>
      <c r="D169" s="214" t="s">
        <v>153</v>
      </c>
      <c r="E169" s="215" t="s">
        <v>1072</v>
      </c>
      <c r="F169" s="216" t="s">
        <v>1073</v>
      </c>
      <c r="G169" s="217" t="s">
        <v>172</v>
      </c>
      <c r="H169" s="218">
        <v>26.609999999999999</v>
      </c>
      <c r="I169" s="219"/>
      <c r="J169" s="220">
        <f>ROUND(I169*H169,2)</f>
        <v>0</v>
      </c>
      <c r="K169" s="216" t="s">
        <v>157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0.28999999999999998</v>
      </c>
      <c r="T169" s="224">
        <f>S169*H169</f>
        <v>7.716899999999999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158</v>
      </c>
      <c r="AT169" s="225" t="s">
        <v>153</v>
      </c>
      <c r="AU169" s="225" t="s">
        <v>82</v>
      </c>
      <c r="AY169" s="19" t="s">
        <v>151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80</v>
      </c>
      <c r="BK169" s="226">
        <f>ROUND(I169*H169,2)</f>
        <v>0</v>
      </c>
      <c r="BL169" s="19" t="s">
        <v>158</v>
      </c>
      <c r="BM169" s="225" t="s">
        <v>1074</v>
      </c>
    </row>
    <row r="170" s="2" customFormat="1">
      <c r="A170" s="40"/>
      <c r="B170" s="41"/>
      <c r="C170" s="42"/>
      <c r="D170" s="227" t="s">
        <v>160</v>
      </c>
      <c r="E170" s="42"/>
      <c r="F170" s="228" t="s">
        <v>1075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160</v>
      </c>
      <c r="AU170" s="19" t="s">
        <v>82</v>
      </c>
    </row>
    <row r="171" s="2" customFormat="1">
      <c r="A171" s="40"/>
      <c r="B171" s="41"/>
      <c r="C171" s="42"/>
      <c r="D171" s="227" t="s">
        <v>175</v>
      </c>
      <c r="E171" s="42"/>
      <c r="F171" s="243" t="s">
        <v>1076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175</v>
      </c>
      <c r="AU171" s="19" t="s">
        <v>82</v>
      </c>
    </row>
    <row r="172" s="13" customFormat="1">
      <c r="A172" s="13"/>
      <c r="B172" s="232"/>
      <c r="C172" s="233"/>
      <c r="D172" s="227" t="s">
        <v>162</v>
      </c>
      <c r="E172" s="234" t="s">
        <v>19</v>
      </c>
      <c r="F172" s="235" t="s">
        <v>1077</v>
      </c>
      <c r="G172" s="233"/>
      <c r="H172" s="236">
        <v>7.5300000000000002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162</v>
      </c>
      <c r="AU172" s="242" t="s">
        <v>82</v>
      </c>
      <c r="AV172" s="13" t="s">
        <v>82</v>
      </c>
      <c r="AW172" s="13" t="s">
        <v>33</v>
      </c>
      <c r="AX172" s="13" t="s">
        <v>72</v>
      </c>
      <c r="AY172" s="242" t="s">
        <v>151</v>
      </c>
    </row>
    <row r="173" s="13" customFormat="1">
      <c r="A173" s="13"/>
      <c r="B173" s="232"/>
      <c r="C173" s="233"/>
      <c r="D173" s="227" t="s">
        <v>162</v>
      </c>
      <c r="E173" s="234" t="s">
        <v>19</v>
      </c>
      <c r="F173" s="235" t="s">
        <v>1078</v>
      </c>
      <c r="G173" s="233"/>
      <c r="H173" s="236">
        <v>15.08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162</v>
      </c>
      <c r="AU173" s="242" t="s">
        <v>82</v>
      </c>
      <c r="AV173" s="13" t="s">
        <v>82</v>
      </c>
      <c r="AW173" s="13" t="s">
        <v>33</v>
      </c>
      <c r="AX173" s="13" t="s">
        <v>72</v>
      </c>
      <c r="AY173" s="242" t="s">
        <v>151</v>
      </c>
    </row>
    <row r="174" s="13" customFormat="1">
      <c r="A174" s="13"/>
      <c r="B174" s="232"/>
      <c r="C174" s="233"/>
      <c r="D174" s="227" t="s">
        <v>162</v>
      </c>
      <c r="E174" s="234" t="s">
        <v>19</v>
      </c>
      <c r="F174" s="235" t="s">
        <v>1079</v>
      </c>
      <c r="G174" s="233"/>
      <c r="H174" s="236">
        <v>4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162</v>
      </c>
      <c r="AU174" s="242" t="s">
        <v>82</v>
      </c>
      <c r="AV174" s="13" t="s">
        <v>82</v>
      </c>
      <c r="AW174" s="13" t="s">
        <v>33</v>
      </c>
      <c r="AX174" s="13" t="s">
        <v>72</v>
      </c>
      <c r="AY174" s="242" t="s">
        <v>151</v>
      </c>
    </row>
    <row r="175" s="14" customFormat="1">
      <c r="A175" s="14"/>
      <c r="B175" s="244"/>
      <c r="C175" s="245"/>
      <c r="D175" s="227" t="s">
        <v>162</v>
      </c>
      <c r="E175" s="246" t="s">
        <v>19</v>
      </c>
      <c r="F175" s="247" t="s">
        <v>204</v>
      </c>
      <c r="G175" s="245"/>
      <c r="H175" s="248">
        <v>26.609999999999999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162</v>
      </c>
      <c r="AU175" s="254" t="s">
        <v>82</v>
      </c>
      <c r="AV175" s="14" t="s">
        <v>158</v>
      </c>
      <c r="AW175" s="14" t="s">
        <v>33</v>
      </c>
      <c r="AX175" s="14" t="s">
        <v>80</v>
      </c>
      <c r="AY175" s="254" t="s">
        <v>151</v>
      </c>
    </row>
    <row r="176" s="2" customFormat="1" ht="16.5" customHeight="1">
      <c r="A176" s="40"/>
      <c r="B176" s="41"/>
      <c r="C176" s="214" t="s">
        <v>8</v>
      </c>
      <c r="D176" s="214" t="s">
        <v>153</v>
      </c>
      <c r="E176" s="215" t="s">
        <v>1080</v>
      </c>
      <c r="F176" s="216" t="s">
        <v>1081</v>
      </c>
      <c r="G176" s="217" t="s">
        <v>805</v>
      </c>
      <c r="H176" s="218">
        <v>672</v>
      </c>
      <c r="I176" s="219"/>
      <c r="J176" s="220">
        <f>ROUND(I176*H176,2)</f>
        <v>0</v>
      </c>
      <c r="K176" s="216" t="s">
        <v>157</v>
      </c>
      <c r="L176" s="46"/>
      <c r="M176" s="221" t="s">
        <v>19</v>
      </c>
      <c r="N176" s="222" t="s">
        <v>43</v>
      </c>
      <c r="O176" s="86"/>
      <c r="P176" s="223">
        <f>O176*H176</f>
        <v>0</v>
      </c>
      <c r="Q176" s="223">
        <v>4.0000000000000003E-05</v>
      </c>
      <c r="R176" s="223">
        <f>Q176*H176</f>
        <v>0.026880000000000001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158</v>
      </c>
      <c r="AT176" s="225" t="s">
        <v>153</v>
      </c>
      <c r="AU176" s="225" t="s">
        <v>82</v>
      </c>
      <c r="AY176" s="19" t="s">
        <v>151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80</v>
      </c>
      <c r="BK176" s="226">
        <f>ROUND(I176*H176,2)</f>
        <v>0</v>
      </c>
      <c r="BL176" s="19" t="s">
        <v>158</v>
      </c>
      <c r="BM176" s="225" t="s">
        <v>1082</v>
      </c>
    </row>
    <row r="177" s="2" customFormat="1">
      <c r="A177" s="40"/>
      <c r="B177" s="41"/>
      <c r="C177" s="42"/>
      <c r="D177" s="227" t="s">
        <v>160</v>
      </c>
      <c r="E177" s="42"/>
      <c r="F177" s="228" t="s">
        <v>1083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160</v>
      </c>
      <c r="AU177" s="19" t="s">
        <v>82</v>
      </c>
    </row>
    <row r="178" s="13" customFormat="1">
      <c r="A178" s="13"/>
      <c r="B178" s="232"/>
      <c r="C178" s="233"/>
      <c r="D178" s="227" t="s">
        <v>162</v>
      </c>
      <c r="E178" s="234" t="s">
        <v>19</v>
      </c>
      <c r="F178" s="235" t="s">
        <v>1084</v>
      </c>
      <c r="G178" s="233"/>
      <c r="H178" s="236">
        <v>672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162</v>
      </c>
      <c r="AU178" s="242" t="s">
        <v>82</v>
      </c>
      <c r="AV178" s="13" t="s">
        <v>82</v>
      </c>
      <c r="AW178" s="13" t="s">
        <v>33</v>
      </c>
      <c r="AX178" s="13" t="s">
        <v>80</v>
      </c>
      <c r="AY178" s="242" t="s">
        <v>151</v>
      </c>
    </row>
    <row r="179" s="2" customFormat="1" ht="16.5" customHeight="1">
      <c r="A179" s="40"/>
      <c r="B179" s="41"/>
      <c r="C179" s="214" t="s">
        <v>253</v>
      </c>
      <c r="D179" s="214" t="s">
        <v>153</v>
      </c>
      <c r="E179" s="215" t="s">
        <v>1085</v>
      </c>
      <c r="F179" s="216" t="s">
        <v>1086</v>
      </c>
      <c r="G179" s="217" t="s">
        <v>1087</v>
      </c>
      <c r="H179" s="218">
        <v>60</v>
      </c>
      <c r="I179" s="219"/>
      <c r="J179" s="220">
        <f>ROUND(I179*H179,2)</f>
        <v>0</v>
      </c>
      <c r="K179" s="216" t="s">
        <v>157</v>
      </c>
      <c r="L179" s="46"/>
      <c r="M179" s="221" t="s">
        <v>19</v>
      </c>
      <c r="N179" s="222" t="s">
        <v>43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158</v>
      </c>
      <c r="AT179" s="225" t="s">
        <v>153</v>
      </c>
      <c r="AU179" s="225" t="s">
        <v>82</v>
      </c>
      <c r="AY179" s="19" t="s">
        <v>151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80</v>
      </c>
      <c r="BK179" s="226">
        <f>ROUND(I179*H179,2)</f>
        <v>0</v>
      </c>
      <c r="BL179" s="19" t="s">
        <v>158</v>
      </c>
      <c r="BM179" s="225" t="s">
        <v>1088</v>
      </c>
    </row>
    <row r="180" s="2" customFormat="1">
      <c r="A180" s="40"/>
      <c r="B180" s="41"/>
      <c r="C180" s="42"/>
      <c r="D180" s="227" t="s">
        <v>160</v>
      </c>
      <c r="E180" s="42"/>
      <c r="F180" s="228" t="s">
        <v>1089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160</v>
      </c>
      <c r="AU180" s="19" t="s">
        <v>82</v>
      </c>
    </row>
    <row r="181" s="2" customFormat="1">
      <c r="A181" s="40"/>
      <c r="B181" s="41"/>
      <c r="C181" s="42"/>
      <c r="D181" s="227" t="s">
        <v>175</v>
      </c>
      <c r="E181" s="42"/>
      <c r="F181" s="243" t="s">
        <v>1090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175</v>
      </c>
      <c r="AU181" s="19" t="s">
        <v>82</v>
      </c>
    </row>
    <row r="182" s="13" customFormat="1">
      <c r="A182" s="13"/>
      <c r="B182" s="232"/>
      <c r="C182" s="233"/>
      <c r="D182" s="227" t="s">
        <v>162</v>
      </c>
      <c r="E182" s="234" t="s">
        <v>19</v>
      </c>
      <c r="F182" s="235" t="s">
        <v>1091</v>
      </c>
      <c r="G182" s="233"/>
      <c r="H182" s="236">
        <v>60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162</v>
      </c>
      <c r="AU182" s="242" t="s">
        <v>82</v>
      </c>
      <c r="AV182" s="13" t="s">
        <v>82</v>
      </c>
      <c r="AW182" s="13" t="s">
        <v>33</v>
      </c>
      <c r="AX182" s="13" t="s">
        <v>80</v>
      </c>
      <c r="AY182" s="242" t="s">
        <v>151</v>
      </c>
    </row>
    <row r="183" s="2" customFormat="1" ht="16.5" customHeight="1">
      <c r="A183" s="40"/>
      <c r="B183" s="41"/>
      <c r="C183" s="214" t="s">
        <v>259</v>
      </c>
      <c r="D183" s="214" t="s">
        <v>153</v>
      </c>
      <c r="E183" s="215" t="s">
        <v>1092</v>
      </c>
      <c r="F183" s="216" t="s">
        <v>1093</v>
      </c>
      <c r="G183" s="217" t="s">
        <v>581</v>
      </c>
      <c r="H183" s="218">
        <v>101.803</v>
      </c>
      <c r="I183" s="219"/>
      <c r="J183" s="220">
        <f>ROUND(I183*H183,2)</f>
        <v>0</v>
      </c>
      <c r="K183" s="216" t="s">
        <v>19</v>
      </c>
      <c r="L183" s="46"/>
      <c r="M183" s="221" t="s">
        <v>19</v>
      </c>
      <c r="N183" s="222" t="s">
        <v>43</v>
      </c>
      <c r="O183" s="86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158</v>
      </c>
      <c r="AT183" s="225" t="s">
        <v>153</v>
      </c>
      <c r="AU183" s="225" t="s">
        <v>82</v>
      </c>
      <c r="AY183" s="19" t="s">
        <v>151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80</v>
      </c>
      <c r="BK183" s="226">
        <f>ROUND(I183*H183,2)</f>
        <v>0</v>
      </c>
      <c r="BL183" s="19" t="s">
        <v>158</v>
      </c>
      <c r="BM183" s="225" t="s">
        <v>1094</v>
      </c>
    </row>
    <row r="184" s="2" customFormat="1">
      <c r="A184" s="40"/>
      <c r="B184" s="41"/>
      <c r="C184" s="42"/>
      <c r="D184" s="227" t="s">
        <v>160</v>
      </c>
      <c r="E184" s="42"/>
      <c r="F184" s="228" t="s">
        <v>1093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160</v>
      </c>
      <c r="AU184" s="19" t="s">
        <v>82</v>
      </c>
    </row>
    <row r="185" s="13" customFormat="1">
      <c r="A185" s="13"/>
      <c r="B185" s="232"/>
      <c r="C185" s="233"/>
      <c r="D185" s="227" t="s">
        <v>162</v>
      </c>
      <c r="E185" s="234" t="s">
        <v>19</v>
      </c>
      <c r="F185" s="235" t="s">
        <v>1095</v>
      </c>
      <c r="G185" s="233"/>
      <c r="H185" s="236">
        <v>11.064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162</v>
      </c>
      <c r="AU185" s="242" t="s">
        <v>82</v>
      </c>
      <c r="AV185" s="13" t="s">
        <v>82</v>
      </c>
      <c r="AW185" s="13" t="s">
        <v>33</v>
      </c>
      <c r="AX185" s="13" t="s">
        <v>72</v>
      </c>
      <c r="AY185" s="242" t="s">
        <v>151</v>
      </c>
    </row>
    <row r="186" s="13" customFormat="1">
      <c r="A186" s="13"/>
      <c r="B186" s="232"/>
      <c r="C186" s="233"/>
      <c r="D186" s="227" t="s">
        <v>162</v>
      </c>
      <c r="E186" s="234" t="s">
        <v>19</v>
      </c>
      <c r="F186" s="235" t="s">
        <v>1096</v>
      </c>
      <c r="G186" s="233"/>
      <c r="H186" s="236">
        <v>10.704000000000001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162</v>
      </c>
      <c r="AU186" s="242" t="s">
        <v>82</v>
      </c>
      <c r="AV186" s="13" t="s">
        <v>82</v>
      </c>
      <c r="AW186" s="13" t="s">
        <v>33</v>
      </c>
      <c r="AX186" s="13" t="s">
        <v>72</v>
      </c>
      <c r="AY186" s="242" t="s">
        <v>151</v>
      </c>
    </row>
    <row r="187" s="13" customFormat="1">
      <c r="A187" s="13"/>
      <c r="B187" s="232"/>
      <c r="C187" s="233"/>
      <c r="D187" s="227" t="s">
        <v>162</v>
      </c>
      <c r="E187" s="234" t="s">
        <v>19</v>
      </c>
      <c r="F187" s="235" t="s">
        <v>1097</v>
      </c>
      <c r="G187" s="233"/>
      <c r="H187" s="236">
        <v>28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162</v>
      </c>
      <c r="AU187" s="242" t="s">
        <v>82</v>
      </c>
      <c r="AV187" s="13" t="s">
        <v>82</v>
      </c>
      <c r="AW187" s="13" t="s">
        <v>33</v>
      </c>
      <c r="AX187" s="13" t="s">
        <v>72</v>
      </c>
      <c r="AY187" s="242" t="s">
        <v>151</v>
      </c>
    </row>
    <row r="188" s="13" customFormat="1">
      <c r="A188" s="13"/>
      <c r="B188" s="232"/>
      <c r="C188" s="233"/>
      <c r="D188" s="227" t="s">
        <v>162</v>
      </c>
      <c r="E188" s="234" t="s">
        <v>19</v>
      </c>
      <c r="F188" s="235" t="s">
        <v>1098</v>
      </c>
      <c r="G188" s="233"/>
      <c r="H188" s="236">
        <v>0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162</v>
      </c>
      <c r="AU188" s="242" t="s">
        <v>82</v>
      </c>
      <c r="AV188" s="13" t="s">
        <v>82</v>
      </c>
      <c r="AW188" s="13" t="s">
        <v>33</v>
      </c>
      <c r="AX188" s="13" t="s">
        <v>72</v>
      </c>
      <c r="AY188" s="242" t="s">
        <v>151</v>
      </c>
    </row>
    <row r="189" s="13" customFormat="1">
      <c r="A189" s="13"/>
      <c r="B189" s="232"/>
      <c r="C189" s="233"/>
      <c r="D189" s="227" t="s">
        <v>162</v>
      </c>
      <c r="E189" s="234" t="s">
        <v>19</v>
      </c>
      <c r="F189" s="235" t="s">
        <v>1099</v>
      </c>
      <c r="G189" s="233"/>
      <c r="H189" s="236">
        <v>45.734999999999999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162</v>
      </c>
      <c r="AU189" s="242" t="s">
        <v>82</v>
      </c>
      <c r="AV189" s="13" t="s">
        <v>82</v>
      </c>
      <c r="AW189" s="13" t="s">
        <v>33</v>
      </c>
      <c r="AX189" s="13" t="s">
        <v>72</v>
      </c>
      <c r="AY189" s="242" t="s">
        <v>151</v>
      </c>
    </row>
    <row r="190" s="13" customFormat="1">
      <c r="A190" s="13"/>
      <c r="B190" s="232"/>
      <c r="C190" s="233"/>
      <c r="D190" s="227" t="s">
        <v>162</v>
      </c>
      <c r="E190" s="234" t="s">
        <v>19</v>
      </c>
      <c r="F190" s="235" t="s">
        <v>1100</v>
      </c>
      <c r="G190" s="233"/>
      <c r="H190" s="236">
        <v>6.2999999999999998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162</v>
      </c>
      <c r="AU190" s="242" t="s">
        <v>82</v>
      </c>
      <c r="AV190" s="13" t="s">
        <v>82</v>
      </c>
      <c r="AW190" s="13" t="s">
        <v>33</v>
      </c>
      <c r="AX190" s="13" t="s">
        <v>72</v>
      </c>
      <c r="AY190" s="242" t="s">
        <v>151</v>
      </c>
    </row>
    <row r="191" s="14" customFormat="1">
      <c r="A191" s="14"/>
      <c r="B191" s="244"/>
      <c r="C191" s="245"/>
      <c r="D191" s="227" t="s">
        <v>162</v>
      </c>
      <c r="E191" s="246" t="s">
        <v>19</v>
      </c>
      <c r="F191" s="247" t="s">
        <v>204</v>
      </c>
      <c r="G191" s="245"/>
      <c r="H191" s="248">
        <v>101.803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162</v>
      </c>
      <c r="AU191" s="254" t="s">
        <v>82</v>
      </c>
      <c r="AV191" s="14" t="s">
        <v>158</v>
      </c>
      <c r="AW191" s="14" t="s">
        <v>33</v>
      </c>
      <c r="AX191" s="14" t="s">
        <v>80</v>
      </c>
      <c r="AY191" s="254" t="s">
        <v>151</v>
      </c>
    </row>
    <row r="192" s="2" customFormat="1" ht="21.75" customHeight="1">
      <c r="A192" s="40"/>
      <c r="B192" s="41"/>
      <c r="C192" s="214" t="s">
        <v>266</v>
      </c>
      <c r="D192" s="214" t="s">
        <v>153</v>
      </c>
      <c r="E192" s="215" t="s">
        <v>1101</v>
      </c>
      <c r="F192" s="216" t="s">
        <v>1102</v>
      </c>
      <c r="G192" s="217" t="s">
        <v>581</v>
      </c>
      <c r="H192" s="218">
        <v>109.27500000000001</v>
      </c>
      <c r="I192" s="219"/>
      <c r="J192" s="220">
        <f>ROUND(I192*H192,2)</f>
        <v>0</v>
      </c>
      <c r="K192" s="216" t="s">
        <v>157</v>
      </c>
      <c r="L192" s="46"/>
      <c r="M192" s="221" t="s">
        <v>19</v>
      </c>
      <c r="N192" s="222" t="s">
        <v>43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158</v>
      </c>
      <c r="AT192" s="225" t="s">
        <v>153</v>
      </c>
      <c r="AU192" s="225" t="s">
        <v>82</v>
      </c>
      <c r="AY192" s="19" t="s">
        <v>151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80</v>
      </c>
      <c r="BK192" s="226">
        <f>ROUND(I192*H192,2)</f>
        <v>0</v>
      </c>
      <c r="BL192" s="19" t="s">
        <v>158</v>
      </c>
      <c r="BM192" s="225" t="s">
        <v>1103</v>
      </c>
    </row>
    <row r="193" s="2" customFormat="1">
      <c r="A193" s="40"/>
      <c r="B193" s="41"/>
      <c r="C193" s="42"/>
      <c r="D193" s="227" t="s">
        <v>160</v>
      </c>
      <c r="E193" s="42"/>
      <c r="F193" s="228" t="s">
        <v>1104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160</v>
      </c>
      <c r="AU193" s="19" t="s">
        <v>82</v>
      </c>
    </row>
    <row r="194" s="13" customFormat="1">
      <c r="A194" s="13"/>
      <c r="B194" s="232"/>
      <c r="C194" s="233"/>
      <c r="D194" s="227" t="s">
        <v>162</v>
      </c>
      <c r="E194" s="234" t="s">
        <v>19</v>
      </c>
      <c r="F194" s="235" t="s">
        <v>1105</v>
      </c>
      <c r="G194" s="233"/>
      <c r="H194" s="236">
        <v>13.83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162</v>
      </c>
      <c r="AU194" s="242" t="s">
        <v>82</v>
      </c>
      <c r="AV194" s="13" t="s">
        <v>82</v>
      </c>
      <c r="AW194" s="13" t="s">
        <v>33</v>
      </c>
      <c r="AX194" s="13" t="s">
        <v>72</v>
      </c>
      <c r="AY194" s="242" t="s">
        <v>151</v>
      </c>
    </row>
    <row r="195" s="13" customFormat="1">
      <c r="A195" s="13"/>
      <c r="B195" s="232"/>
      <c r="C195" s="233"/>
      <c r="D195" s="227" t="s">
        <v>162</v>
      </c>
      <c r="E195" s="234" t="s">
        <v>19</v>
      </c>
      <c r="F195" s="235" t="s">
        <v>1106</v>
      </c>
      <c r="G195" s="233"/>
      <c r="H195" s="236">
        <v>13.380000000000001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162</v>
      </c>
      <c r="AU195" s="242" t="s">
        <v>82</v>
      </c>
      <c r="AV195" s="13" t="s">
        <v>82</v>
      </c>
      <c r="AW195" s="13" t="s">
        <v>33</v>
      </c>
      <c r="AX195" s="13" t="s">
        <v>72</v>
      </c>
      <c r="AY195" s="242" t="s">
        <v>151</v>
      </c>
    </row>
    <row r="196" s="13" customFormat="1">
      <c r="A196" s="13"/>
      <c r="B196" s="232"/>
      <c r="C196" s="233"/>
      <c r="D196" s="227" t="s">
        <v>162</v>
      </c>
      <c r="E196" s="234" t="s">
        <v>19</v>
      </c>
      <c r="F196" s="235" t="s">
        <v>1107</v>
      </c>
      <c r="G196" s="233"/>
      <c r="H196" s="236">
        <v>28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162</v>
      </c>
      <c r="AU196" s="242" t="s">
        <v>82</v>
      </c>
      <c r="AV196" s="13" t="s">
        <v>82</v>
      </c>
      <c r="AW196" s="13" t="s">
        <v>33</v>
      </c>
      <c r="AX196" s="13" t="s">
        <v>72</v>
      </c>
      <c r="AY196" s="242" t="s">
        <v>151</v>
      </c>
    </row>
    <row r="197" s="13" customFormat="1">
      <c r="A197" s="13"/>
      <c r="B197" s="232"/>
      <c r="C197" s="233"/>
      <c r="D197" s="227" t="s">
        <v>162</v>
      </c>
      <c r="E197" s="234" t="s">
        <v>19</v>
      </c>
      <c r="F197" s="235" t="s">
        <v>1108</v>
      </c>
      <c r="G197" s="233"/>
      <c r="H197" s="236">
        <v>17.640000000000001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162</v>
      </c>
      <c r="AU197" s="242" t="s">
        <v>82</v>
      </c>
      <c r="AV197" s="13" t="s">
        <v>82</v>
      </c>
      <c r="AW197" s="13" t="s">
        <v>33</v>
      </c>
      <c r="AX197" s="13" t="s">
        <v>72</v>
      </c>
      <c r="AY197" s="242" t="s">
        <v>151</v>
      </c>
    </row>
    <row r="198" s="13" customFormat="1">
      <c r="A198" s="13"/>
      <c r="B198" s="232"/>
      <c r="C198" s="233"/>
      <c r="D198" s="227" t="s">
        <v>162</v>
      </c>
      <c r="E198" s="234" t="s">
        <v>19</v>
      </c>
      <c r="F198" s="235" t="s">
        <v>1109</v>
      </c>
      <c r="G198" s="233"/>
      <c r="H198" s="236">
        <v>32.015000000000001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162</v>
      </c>
      <c r="AU198" s="242" t="s">
        <v>82</v>
      </c>
      <c r="AV198" s="13" t="s">
        <v>82</v>
      </c>
      <c r="AW198" s="13" t="s">
        <v>33</v>
      </c>
      <c r="AX198" s="13" t="s">
        <v>72</v>
      </c>
      <c r="AY198" s="242" t="s">
        <v>151</v>
      </c>
    </row>
    <row r="199" s="13" customFormat="1">
      <c r="A199" s="13"/>
      <c r="B199" s="232"/>
      <c r="C199" s="233"/>
      <c r="D199" s="227" t="s">
        <v>162</v>
      </c>
      <c r="E199" s="234" t="s">
        <v>19</v>
      </c>
      <c r="F199" s="235" t="s">
        <v>1110</v>
      </c>
      <c r="G199" s="233"/>
      <c r="H199" s="236">
        <v>4.4100000000000001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162</v>
      </c>
      <c r="AU199" s="242" t="s">
        <v>82</v>
      </c>
      <c r="AV199" s="13" t="s">
        <v>82</v>
      </c>
      <c r="AW199" s="13" t="s">
        <v>33</v>
      </c>
      <c r="AX199" s="13" t="s">
        <v>72</v>
      </c>
      <c r="AY199" s="242" t="s">
        <v>151</v>
      </c>
    </row>
    <row r="200" s="14" customFormat="1">
      <c r="A200" s="14"/>
      <c r="B200" s="244"/>
      <c r="C200" s="245"/>
      <c r="D200" s="227" t="s">
        <v>162</v>
      </c>
      <c r="E200" s="246" t="s">
        <v>19</v>
      </c>
      <c r="F200" s="247" t="s">
        <v>204</v>
      </c>
      <c r="G200" s="245"/>
      <c r="H200" s="248">
        <v>109.27499999999999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162</v>
      </c>
      <c r="AU200" s="254" t="s">
        <v>82</v>
      </c>
      <c r="AV200" s="14" t="s">
        <v>158</v>
      </c>
      <c r="AW200" s="14" t="s">
        <v>33</v>
      </c>
      <c r="AX200" s="14" t="s">
        <v>80</v>
      </c>
      <c r="AY200" s="254" t="s">
        <v>151</v>
      </c>
    </row>
    <row r="201" s="2" customFormat="1" ht="21.75" customHeight="1">
      <c r="A201" s="40"/>
      <c r="B201" s="41"/>
      <c r="C201" s="214" t="s">
        <v>271</v>
      </c>
      <c r="D201" s="214" t="s">
        <v>153</v>
      </c>
      <c r="E201" s="215" t="s">
        <v>1111</v>
      </c>
      <c r="F201" s="216" t="s">
        <v>1112</v>
      </c>
      <c r="G201" s="217" t="s">
        <v>581</v>
      </c>
      <c r="H201" s="218">
        <v>41.380000000000003</v>
      </c>
      <c r="I201" s="219"/>
      <c r="J201" s="220">
        <f>ROUND(I201*H201,2)</f>
        <v>0</v>
      </c>
      <c r="K201" s="216" t="s">
        <v>157</v>
      </c>
      <c r="L201" s="46"/>
      <c r="M201" s="221" t="s">
        <v>19</v>
      </c>
      <c r="N201" s="222" t="s">
        <v>43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158</v>
      </c>
      <c r="AT201" s="225" t="s">
        <v>153</v>
      </c>
      <c r="AU201" s="225" t="s">
        <v>82</v>
      </c>
      <c r="AY201" s="19" t="s">
        <v>151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80</v>
      </c>
      <c r="BK201" s="226">
        <f>ROUND(I201*H201,2)</f>
        <v>0</v>
      </c>
      <c r="BL201" s="19" t="s">
        <v>158</v>
      </c>
      <c r="BM201" s="225" t="s">
        <v>1113</v>
      </c>
    </row>
    <row r="202" s="2" customFormat="1">
      <c r="A202" s="40"/>
      <c r="B202" s="41"/>
      <c r="C202" s="42"/>
      <c r="D202" s="227" t="s">
        <v>160</v>
      </c>
      <c r="E202" s="42"/>
      <c r="F202" s="228" t="s">
        <v>1114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160</v>
      </c>
      <c r="AU202" s="19" t="s">
        <v>82</v>
      </c>
    </row>
    <row r="203" s="13" customFormat="1">
      <c r="A203" s="13"/>
      <c r="B203" s="232"/>
      <c r="C203" s="233"/>
      <c r="D203" s="227" t="s">
        <v>162</v>
      </c>
      <c r="E203" s="234" t="s">
        <v>19</v>
      </c>
      <c r="F203" s="235" t="s">
        <v>1106</v>
      </c>
      <c r="G203" s="233"/>
      <c r="H203" s="236">
        <v>13.380000000000001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162</v>
      </c>
      <c r="AU203" s="242" t="s">
        <v>82</v>
      </c>
      <c r="AV203" s="13" t="s">
        <v>82</v>
      </c>
      <c r="AW203" s="13" t="s">
        <v>33</v>
      </c>
      <c r="AX203" s="13" t="s">
        <v>72</v>
      </c>
      <c r="AY203" s="242" t="s">
        <v>151</v>
      </c>
    </row>
    <row r="204" s="13" customFormat="1">
      <c r="A204" s="13"/>
      <c r="B204" s="232"/>
      <c r="C204" s="233"/>
      <c r="D204" s="227" t="s">
        <v>162</v>
      </c>
      <c r="E204" s="234" t="s">
        <v>19</v>
      </c>
      <c r="F204" s="235" t="s">
        <v>1107</v>
      </c>
      <c r="G204" s="233"/>
      <c r="H204" s="236">
        <v>28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162</v>
      </c>
      <c r="AU204" s="242" t="s">
        <v>82</v>
      </c>
      <c r="AV204" s="13" t="s">
        <v>82</v>
      </c>
      <c r="AW204" s="13" t="s">
        <v>33</v>
      </c>
      <c r="AX204" s="13" t="s">
        <v>72</v>
      </c>
      <c r="AY204" s="242" t="s">
        <v>151</v>
      </c>
    </row>
    <row r="205" s="14" customFormat="1">
      <c r="A205" s="14"/>
      <c r="B205" s="244"/>
      <c r="C205" s="245"/>
      <c r="D205" s="227" t="s">
        <v>162</v>
      </c>
      <c r="E205" s="246" t="s">
        <v>19</v>
      </c>
      <c r="F205" s="247" t="s">
        <v>204</v>
      </c>
      <c r="G205" s="245"/>
      <c r="H205" s="248">
        <v>41.380000000000003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162</v>
      </c>
      <c r="AU205" s="254" t="s">
        <v>82</v>
      </c>
      <c r="AV205" s="14" t="s">
        <v>158</v>
      </c>
      <c r="AW205" s="14" t="s">
        <v>33</v>
      </c>
      <c r="AX205" s="14" t="s">
        <v>80</v>
      </c>
      <c r="AY205" s="254" t="s">
        <v>151</v>
      </c>
    </row>
    <row r="206" s="2" customFormat="1" ht="16.5" customHeight="1">
      <c r="A206" s="40"/>
      <c r="B206" s="41"/>
      <c r="C206" s="214" t="s">
        <v>276</v>
      </c>
      <c r="D206" s="214" t="s">
        <v>153</v>
      </c>
      <c r="E206" s="215" t="s">
        <v>1115</v>
      </c>
      <c r="F206" s="216" t="s">
        <v>1116</v>
      </c>
      <c r="G206" s="217" t="s">
        <v>581</v>
      </c>
      <c r="H206" s="218">
        <v>15.446999999999999</v>
      </c>
      <c r="I206" s="219"/>
      <c r="J206" s="220">
        <f>ROUND(I206*H206,2)</f>
        <v>0</v>
      </c>
      <c r="K206" s="216" t="s">
        <v>157</v>
      </c>
      <c r="L206" s="46"/>
      <c r="M206" s="221" t="s">
        <v>19</v>
      </c>
      <c r="N206" s="222" t="s">
        <v>43</v>
      </c>
      <c r="O206" s="86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158</v>
      </c>
      <c r="AT206" s="225" t="s">
        <v>153</v>
      </c>
      <c r="AU206" s="225" t="s">
        <v>82</v>
      </c>
      <c r="AY206" s="19" t="s">
        <v>151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80</v>
      </c>
      <c r="BK206" s="226">
        <f>ROUND(I206*H206,2)</f>
        <v>0</v>
      </c>
      <c r="BL206" s="19" t="s">
        <v>158</v>
      </c>
      <c r="BM206" s="225" t="s">
        <v>1117</v>
      </c>
    </row>
    <row r="207" s="2" customFormat="1">
      <c r="A207" s="40"/>
      <c r="B207" s="41"/>
      <c r="C207" s="42"/>
      <c r="D207" s="227" t="s">
        <v>160</v>
      </c>
      <c r="E207" s="42"/>
      <c r="F207" s="228" t="s">
        <v>1118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160</v>
      </c>
      <c r="AU207" s="19" t="s">
        <v>82</v>
      </c>
    </row>
    <row r="208" s="13" customFormat="1">
      <c r="A208" s="13"/>
      <c r="B208" s="232"/>
      <c r="C208" s="233"/>
      <c r="D208" s="227" t="s">
        <v>162</v>
      </c>
      <c r="E208" s="234" t="s">
        <v>19</v>
      </c>
      <c r="F208" s="235" t="s">
        <v>1119</v>
      </c>
      <c r="G208" s="233"/>
      <c r="H208" s="236">
        <v>5.04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162</v>
      </c>
      <c r="AU208" s="242" t="s">
        <v>82</v>
      </c>
      <c r="AV208" s="13" t="s">
        <v>82</v>
      </c>
      <c r="AW208" s="13" t="s">
        <v>33</v>
      </c>
      <c r="AX208" s="13" t="s">
        <v>72</v>
      </c>
      <c r="AY208" s="242" t="s">
        <v>151</v>
      </c>
    </row>
    <row r="209" s="13" customFormat="1">
      <c r="A209" s="13"/>
      <c r="B209" s="232"/>
      <c r="C209" s="233"/>
      <c r="D209" s="227" t="s">
        <v>162</v>
      </c>
      <c r="E209" s="234" t="s">
        <v>19</v>
      </c>
      <c r="F209" s="235" t="s">
        <v>1120</v>
      </c>
      <c r="G209" s="233"/>
      <c r="H209" s="236">
        <v>9.1470000000000002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162</v>
      </c>
      <c r="AU209" s="242" t="s">
        <v>82</v>
      </c>
      <c r="AV209" s="13" t="s">
        <v>82</v>
      </c>
      <c r="AW209" s="13" t="s">
        <v>33</v>
      </c>
      <c r="AX209" s="13" t="s">
        <v>72</v>
      </c>
      <c r="AY209" s="242" t="s">
        <v>151</v>
      </c>
    </row>
    <row r="210" s="13" customFormat="1">
      <c r="A210" s="13"/>
      <c r="B210" s="232"/>
      <c r="C210" s="233"/>
      <c r="D210" s="227" t="s">
        <v>162</v>
      </c>
      <c r="E210" s="234" t="s">
        <v>19</v>
      </c>
      <c r="F210" s="235" t="s">
        <v>1121</v>
      </c>
      <c r="G210" s="233"/>
      <c r="H210" s="236">
        <v>1.26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162</v>
      </c>
      <c r="AU210" s="242" t="s">
        <v>82</v>
      </c>
      <c r="AV210" s="13" t="s">
        <v>82</v>
      </c>
      <c r="AW210" s="13" t="s">
        <v>33</v>
      </c>
      <c r="AX210" s="13" t="s">
        <v>72</v>
      </c>
      <c r="AY210" s="242" t="s">
        <v>151</v>
      </c>
    </row>
    <row r="211" s="14" customFormat="1">
      <c r="A211" s="14"/>
      <c r="B211" s="244"/>
      <c r="C211" s="245"/>
      <c r="D211" s="227" t="s">
        <v>162</v>
      </c>
      <c r="E211" s="246" t="s">
        <v>19</v>
      </c>
      <c r="F211" s="247" t="s">
        <v>204</v>
      </c>
      <c r="G211" s="245"/>
      <c r="H211" s="248">
        <v>15.447000000000001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162</v>
      </c>
      <c r="AU211" s="254" t="s">
        <v>82</v>
      </c>
      <c r="AV211" s="14" t="s">
        <v>158</v>
      </c>
      <c r="AW211" s="14" t="s">
        <v>33</v>
      </c>
      <c r="AX211" s="14" t="s">
        <v>80</v>
      </c>
      <c r="AY211" s="254" t="s">
        <v>151</v>
      </c>
    </row>
    <row r="212" s="2" customFormat="1" ht="16.5" customHeight="1">
      <c r="A212" s="40"/>
      <c r="B212" s="41"/>
      <c r="C212" s="214" t="s">
        <v>7</v>
      </c>
      <c r="D212" s="214" t="s">
        <v>153</v>
      </c>
      <c r="E212" s="215" t="s">
        <v>1122</v>
      </c>
      <c r="F212" s="216" t="s">
        <v>1123</v>
      </c>
      <c r="G212" s="217" t="s">
        <v>581</v>
      </c>
      <c r="H212" s="218">
        <v>7.7240000000000002</v>
      </c>
      <c r="I212" s="219"/>
      <c r="J212" s="220">
        <f>ROUND(I212*H212,2)</f>
        <v>0</v>
      </c>
      <c r="K212" s="216" t="s">
        <v>157</v>
      </c>
      <c r="L212" s="46"/>
      <c r="M212" s="221" t="s">
        <v>19</v>
      </c>
      <c r="N212" s="222" t="s">
        <v>43</v>
      </c>
      <c r="O212" s="86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158</v>
      </c>
      <c r="AT212" s="225" t="s">
        <v>153</v>
      </c>
      <c r="AU212" s="225" t="s">
        <v>82</v>
      </c>
      <c r="AY212" s="19" t="s">
        <v>151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80</v>
      </c>
      <c r="BK212" s="226">
        <f>ROUND(I212*H212,2)</f>
        <v>0</v>
      </c>
      <c r="BL212" s="19" t="s">
        <v>158</v>
      </c>
      <c r="BM212" s="225" t="s">
        <v>1124</v>
      </c>
    </row>
    <row r="213" s="2" customFormat="1">
      <c r="A213" s="40"/>
      <c r="B213" s="41"/>
      <c r="C213" s="42"/>
      <c r="D213" s="227" t="s">
        <v>160</v>
      </c>
      <c r="E213" s="42"/>
      <c r="F213" s="228" t="s">
        <v>1125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160</v>
      </c>
      <c r="AU213" s="19" t="s">
        <v>82</v>
      </c>
    </row>
    <row r="214" s="13" customFormat="1">
      <c r="A214" s="13"/>
      <c r="B214" s="232"/>
      <c r="C214" s="233"/>
      <c r="D214" s="227" t="s">
        <v>162</v>
      </c>
      <c r="E214" s="234" t="s">
        <v>19</v>
      </c>
      <c r="F214" s="235" t="s">
        <v>1126</v>
      </c>
      <c r="G214" s="233"/>
      <c r="H214" s="236">
        <v>2.52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162</v>
      </c>
      <c r="AU214" s="242" t="s">
        <v>82</v>
      </c>
      <c r="AV214" s="13" t="s">
        <v>82</v>
      </c>
      <c r="AW214" s="13" t="s">
        <v>33</v>
      </c>
      <c r="AX214" s="13" t="s">
        <v>72</v>
      </c>
      <c r="AY214" s="242" t="s">
        <v>151</v>
      </c>
    </row>
    <row r="215" s="13" customFormat="1">
      <c r="A215" s="13"/>
      <c r="B215" s="232"/>
      <c r="C215" s="233"/>
      <c r="D215" s="227" t="s">
        <v>162</v>
      </c>
      <c r="E215" s="234" t="s">
        <v>19</v>
      </c>
      <c r="F215" s="235" t="s">
        <v>1127</v>
      </c>
      <c r="G215" s="233"/>
      <c r="H215" s="236">
        <v>4.5739999999999998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162</v>
      </c>
      <c r="AU215" s="242" t="s">
        <v>82</v>
      </c>
      <c r="AV215" s="13" t="s">
        <v>82</v>
      </c>
      <c r="AW215" s="13" t="s">
        <v>33</v>
      </c>
      <c r="AX215" s="13" t="s">
        <v>72</v>
      </c>
      <c r="AY215" s="242" t="s">
        <v>151</v>
      </c>
    </row>
    <row r="216" s="13" customFormat="1">
      <c r="A216" s="13"/>
      <c r="B216" s="232"/>
      <c r="C216" s="233"/>
      <c r="D216" s="227" t="s">
        <v>162</v>
      </c>
      <c r="E216" s="234" t="s">
        <v>19</v>
      </c>
      <c r="F216" s="235" t="s">
        <v>1128</v>
      </c>
      <c r="G216" s="233"/>
      <c r="H216" s="236">
        <v>0.63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162</v>
      </c>
      <c r="AU216" s="242" t="s">
        <v>82</v>
      </c>
      <c r="AV216" s="13" t="s">
        <v>82</v>
      </c>
      <c r="AW216" s="13" t="s">
        <v>33</v>
      </c>
      <c r="AX216" s="13" t="s">
        <v>72</v>
      </c>
      <c r="AY216" s="242" t="s">
        <v>151</v>
      </c>
    </row>
    <row r="217" s="14" customFormat="1">
      <c r="A217" s="14"/>
      <c r="B217" s="244"/>
      <c r="C217" s="245"/>
      <c r="D217" s="227" t="s">
        <v>162</v>
      </c>
      <c r="E217" s="246" t="s">
        <v>19</v>
      </c>
      <c r="F217" s="247" t="s">
        <v>204</v>
      </c>
      <c r="G217" s="245"/>
      <c r="H217" s="248">
        <v>7.7239999999999993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162</v>
      </c>
      <c r="AU217" s="254" t="s">
        <v>82</v>
      </c>
      <c r="AV217" s="14" t="s">
        <v>158</v>
      </c>
      <c r="AW217" s="14" t="s">
        <v>33</v>
      </c>
      <c r="AX217" s="14" t="s">
        <v>80</v>
      </c>
      <c r="AY217" s="254" t="s">
        <v>151</v>
      </c>
    </row>
    <row r="218" s="2" customFormat="1" ht="21.75" customHeight="1">
      <c r="A218" s="40"/>
      <c r="B218" s="41"/>
      <c r="C218" s="214" t="s">
        <v>287</v>
      </c>
      <c r="D218" s="214" t="s">
        <v>153</v>
      </c>
      <c r="E218" s="215" t="s">
        <v>1129</v>
      </c>
      <c r="F218" s="216" t="s">
        <v>1130</v>
      </c>
      <c r="G218" s="217" t="s">
        <v>581</v>
      </c>
      <c r="H218" s="218">
        <v>51.960000000000001</v>
      </c>
      <c r="I218" s="219"/>
      <c r="J218" s="220">
        <f>ROUND(I218*H218,2)</f>
        <v>0</v>
      </c>
      <c r="K218" s="216" t="s">
        <v>157</v>
      </c>
      <c r="L218" s="46"/>
      <c r="M218" s="221" t="s">
        <v>19</v>
      </c>
      <c r="N218" s="222" t="s">
        <v>43</v>
      </c>
      <c r="O218" s="86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158</v>
      </c>
      <c r="AT218" s="225" t="s">
        <v>153</v>
      </c>
      <c r="AU218" s="225" t="s">
        <v>82</v>
      </c>
      <c r="AY218" s="19" t="s">
        <v>151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80</v>
      </c>
      <c r="BK218" s="226">
        <f>ROUND(I218*H218,2)</f>
        <v>0</v>
      </c>
      <c r="BL218" s="19" t="s">
        <v>158</v>
      </c>
      <c r="BM218" s="225" t="s">
        <v>1131</v>
      </c>
    </row>
    <row r="219" s="2" customFormat="1">
      <c r="A219" s="40"/>
      <c r="B219" s="41"/>
      <c r="C219" s="42"/>
      <c r="D219" s="227" t="s">
        <v>160</v>
      </c>
      <c r="E219" s="42"/>
      <c r="F219" s="228" t="s">
        <v>1132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160</v>
      </c>
      <c r="AU219" s="19" t="s">
        <v>82</v>
      </c>
    </row>
    <row r="220" s="13" customFormat="1">
      <c r="A220" s="13"/>
      <c r="B220" s="232"/>
      <c r="C220" s="233"/>
      <c r="D220" s="227" t="s">
        <v>162</v>
      </c>
      <c r="E220" s="234" t="s">
        <v>19</v>
      </c>
      <c r="F220" s="235" t="s">
        <v>1133</v>
      </c>
      <c r="G220" s="233"/>
      <c r="H220" s="236">
        <v>22.388000000000002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162</v>
      </c>
      <c r="AU220" s="242" t="s">
        <v>82</v>
      </c>
      <c r="AV220" s="13" t="s">
        <v>82</v>
      </c>
      <c r="AW220" s="13" t="s">
        <v>33</v>
      </c>
      <c r="AX220" s="13" t="s">
        <v>72</v>
      </c>
      <c r="AY220" s="242" t="s">
        <v>151</v>
      </c>
    </row>
    <row r="221" s="13" customFormat="1">
      <c r="A221" s="13"/>
      <c r="B221" s="232"/>
      <c r="C221" s="233"/>
      <c r="D221" s="227" t="s">
        <v>162</v>
      </c>
      <c r="E221" s="234" t="s">
        <v>19</v>
      </c>
      <c r="F221" s="235" t="s">
        <v>1134</v>
      </c>
      <c r="G221" s="233"/>
      <c r="H221" s="236">
        <v>28.172000000000001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162</v>
      </c>
      <c r="AU221" s="242" t="s">
        <v>82</v>
      </c>
      <c r="AV221" s="13" t="s">
        <v>82</v>
      </c>
      <c r="AW221" s="13" t="s">
        <v>33</v>
      </c>
      <c r="AX221" s="13" t="s">
        <v>72</v>
      </c>
      <c r="AY221" s="242" t="s">
        <v>151</v>
      </c>
    </row>
    <row r="222" s="13" customFormat="1">
      <c r="A222" s="13"/>
      <c r="B222" s="232"/>
      <c r="C222" s="233"/>
      <c r="D222" s="227" t="s">
        <v>162</v>
      </c>
      <c r="E222" s="234" t="s">
        <v>19</v>
      </c>
      <c r="F222" s="235" t="s">
        <v>1135</v>
      </c>
      <c r="G222" s="233"/>
      <c r="H222" s="236">
        <v>1.3999999999999999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162</v>
      </c>
      <c r="AU222" s="242" t="s">
        <v>82</v>
      </c>
      <c r="AV222" s="13" t="s">
        <v>82</v>
      </c>
      <c r="AW222" s="13" t="s">
        <v>33</v>
      </c>
      <c r="AX222" s="13" t="s">
        <v>72</v>
      </c>
      <c r="AY222" s="242" t="s">
        <v>151</v>
      </c>
    </row>
    <row r="223" s="14" customFormat="1">
      <c r="A223" s="14"/>
      <c r="B223" s="244"/>
      <c r="C223" s="245"/>
      <c r="D223" s="227" t="s">
        <v>162</v>
      </c>
      <c r="E223" s="246" t="s">
        <v>19</v>
      </c>
      <c r="F223" s="247" t="s">
        <v>204</v>
      </c>
      <c r="G223" s="245"/>
      <c r="H223" s="248">
        <v>51.960000000000001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162</v>
      </c>
      <c r="AU223" s="254" t="s">
        <v>82</v>
      </c>
      <c r="AV223" s="14" t="s">
        <v>158</v>
      </c>
      <c r="AW223" s="14" t="s">
        <v>33</v>
      </c>
      <c r="AX223" s="14" t="s">
        <v>80</v>
      </c>
      <c r="AY223" s="254" t="s">
        <v>151</v>
      </c>
    </row>
    <row r="224" s="2" customFormat="1" ht="16.5" customHeight="1">
      <c r="A224" s="40"/>
      <c r="B224" s="41"/>
      <c r="C224" s="214" t="s">
        <v>292</v>
      </c>
      <c r="D224" s="214" t="s">
        <v>153</v>
      </c>
      <c r="E224" s="215" t="s">
        <v>1136</v>
      </c>
      <c r="F224" s="216" t="s">
        <v>1137</v>
      </c>
      <c r="G224" s="217" t="s">
        <v>581</v>
      </c>
      <c r="H224" s="218">
        <v>332.49000000000001</v>
      </c>
      <c r="I224" s="219"/>
      <c r="J224" s="220">
        <f>ROUND(I224*H224,2)</f>
        <v>0</v>
      </c>
      <c r="K224" s="216" t="s">
        <v>157</v>
      </c>
      <c r="L224" s="46"/>
      <c r="M224" s="221" t="s">
        <v>19</v>
      </c>
      <c r="N224" s="222" t="s">
        <v>43</v>
      </c>
      <c r="O224" s="86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158</v>
      </c>
      <c r="AT224" s="225" t="s">
        <v>153</v>
      </c>
      <c r="AU224" s="225" t="s">
        <v>82</v>
      </c>
      <c r="AY224" s="19" t="s">
        <v>151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80</v>
      </c>
      <c r="BK224" s="226">
        <f>ROUND(I224*H224,2)</f>
        <v>0</v>
      </c>
      <c r="BL224" s="19" t="s">
        <v>158</v>
      </c>
      <c r="BM224" s="225" t="s">
        <v>1138</v>
      </c>
    </row>
    <row r="225" s="2" customFormat="1">
      <c r="A225" s="40"/>
      <c r="B225" s="41"/>
      <c r="C225" s="42"/>
      <c r="D225" s="227" t="s">
        <v>160</v>
      </c>
      <c r="E225" s="42"/>
      <c r="F225" s="228" t="s">
        <v>1139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160</v>
      </c>
      <c r="AU225" s="19" t="s">
        <v>82</v>
      </c>
    </row>
    <row r="226" s="13" customFormat="1">
      <c r="A226" s="13"/>
      <c r="B226" s="232"/>
      <c r="C226" s="233"/>
      <c r="D226" s="227" t="s">
        <v>162</v>
      </c>
      <c r="E226" s="234" t="s">
        <v>19</v>
      </c>
      <c r="F226" s="235" t="s">
        <v>1140</v>
      </c>
      <c r="G226" s="233"/>
      <c r="H226" s="236">
        <v>11.269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162</v>
      </c>
      <c r="AU226" s="242" t="s">
        <v>82</v>
      </c>
      <c r="AV226" s="13" t="s">
        <v>82</v>
      </c>
      <c r="AW226" s="13" t="s">
        <v>33</v>
      </c>
      <c r="AX226" s="13" t="s">
        <v>72</v>
      </c>
      <c r="AY226" s="242" t="s">
        <v>151</v>
      </c>
    </row>
    <row r="227" s="15" customFormat="1">
      <c r="A227" s="15"/>
      <c r="B227" s="255"/>
      <c r="C227" s="256"/>
      <c r="D227" s="227" t="s">
        <v>162</v>
      </c>
      <c r="E227" s="257" t="s">
        <v>19</v>
      </c>
      <c r="F227" s="258" t="s">
        <v>393</v>
      </c>
      <c r="G227" s="256"/>
      <c r="H227" s="259">
        <v>11.269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5" t="s">
        <v>162</v>
      </c>
      <c r="AU227" s="265" t="s">
        <v>82</v>
      </c>
      <c r="AV227" s="15" t="s">
        <v>169</v>
      </c>
      <c r="AW227" s="15" t="s">
        <v>33</v>
      </c>
      <c r="AX227" s="15" t="s">
        <v>72</v>
      </c>
      <c r="AY227" s="265" t="s">
        <v>151</v>
      </c>
    </row>
    <row r="228" s="13" customFormat="1">
      <c r="A228" s="13"/>
      <c r="B228" s="232"/>
      <c r="C228" s="233"/>
      <c r="D228" s="227" t="s">
        <v>162</v>
      </c>
      <c r="E228" s="234" t="s">
        <v>19</v>
      </c>
      <c r="F228" s="235" t="s">
        <v>1141</v>
      </c>
      <c r="G228" s="233"/>
      <c r="H228" s="236">
        <v>321.221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162</v>
      </c>
      <c r="AU228" s="242" t="s">
        <v>82</v>
      </c>
      <c r="AV228" s="13" t="s">
        <v>82</v>
      </c>
      <c r="AW228" s="13" t="s">
        <v>33</v>
      </c>
      <c r="AX228" s="13" t="s">
        <v>72</v>
      </c>
      <c r="AY228" s="242" t="s">
        <v>151</v>
      </c>
    </row>
    <row r="229" s="16" customFormat="1">
      <c r="A229" s="16"/>
      <c r="B229" s="270"/>
      <c r="C229" s="271"/>
      <c r="D229" s="227" t="s">
        <v>162</v>
      </c>
      <c r="E229" s="272" t="s">
        <v>19</v>
      </c>
      <c r="F229" s="273" t="s">
        <v>1142</v>
      </c>
      <c r="G229" s="271"/>
      <c r="H229" s="272" t="s">
        <v>19</v>
      </c>
      <c r="I229" s="274"/>
      <c r="J229" s="271"/>
      <c r="K229" s="271"/>
      <c r="L229" s="275"/>
      <c r="M229" s="276"/>
      <c r="N229" s="277"/>
      <c r="O229" s="277"/>
      <c r="P229" s="277"/>
      <c r="Q229" s="277"/>
      <c r="R229" s="277"/>
      <c r="S229" s="277"/>
      <c r="T229" s="278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79" t="s">
        <v>162</v>
      </c>
      <c r="AU229" s="279" t="s">
        <v>82</v>
      </c>
      <c r="AV229" s="16" t="s">
        <v>80</v>
      </c>
      <c r="AW229" s="16" t="s">
        <v>33</v>
      </c>
      <c r="AX229" s="16" t="s">
        <v>72</v>
      </c>
      <c r="AY229" s="279" t="s">
        <v>151</v>
      </c>
    </row>
    <row r="230" s="15" customFormat="1">
      <c r="A230" s="15"/>
      <c r="B230" s="255"/>
      <c r="C230" s="256"/>
      <c r="D230" s="227" t="s">
        <v>162</v>
      </c>
      <c r="E230" s="257" t="s">
        <v>19</v>
      </c>
      <c r="F230" s="258" t="s">
        <v>393</v>
      </c>
      <c r="G230" s="256"/>
      <c r="H230" s="259">
        <v>321.221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5" t="s">
        <v>162</v>
      </c>
      <c r="AU230" s="265" t="s">
        <v>82</v>
      </c>
      <c r="AV230" s="15" t="s">
        <v>169</v>
      </c>
      <c r="AW230" s="15" t="s">
        <v>33</v>
      </c>
      <c r="AX230" s="15" t="s">
        <v>72</v>
      </c>
      <c r="AY230" s="265" t="s">
        <v>151</v>
      </c>
    </row>
    <row r="231" s="14" customFormat="1">
      <c r="A231" s="14"/>
      <c r="B231" s="244"/>
      <c r="C231" s="245"/>
      <c r="D231" s="227" t="s">
        <v>162</v>
      </c>
      <c r="E231" s="246" t="s">
        <v>19</v>
      </c>
      <c r="F231" s="247" t="s">
        <v>204</v>
      </c>
      <c r="G231" s="245"/>
      <c r="H231" s="248">
        <v>332.49000000000001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162</v>
      </c>
      <c r="AU231" s="254" t="s">
        <v>82</v>
      </c>
      <c r="AV231" s="14" t="s">
        <v>158</v>
      </c>
      <c r="AW231" s="14" t="s">
        <v>33</v>
      </c>
      <c r="AX231" s="14" t="s">
        <v>80</v>
      </c>
      <c r="AY231" s="254" t="s">
        <v>151</v>
      </c>
    </row>
    <row r="232" s="2" customFormat="1" ht="16.5" customHeight="1">
      <c r="A232" s="40"/>
      <c r="B232" s="41"/>
      <c r="C232" s="214" t="s">
        <v>298</v>
      </c>
      <c r="D232" s="214" t="s">
        <v>153</v>
      </c>
      <c r="E232" s="215" t="s">
        <v>1143</v>
      </c>
      <c r="F232" s="216" t="s">
        <v>1144</v>
      </c>
      <c r="G232" s="217" t="s">
        <v>581</v>
      </c>
      <c r="H232" s="218">
        <v>148.566</v>
      </c>
      <c r="I232" s="219"/>
      <c r="J232" s="220">
        <f>ROUND(I232*H232,2)</f>
        <v>0</v>
      </c>
      <c r="K232" s="216" t="s">
        <v>157</v>
      </c>
      <c r="L232" s="46"/>
      <c r="M232" s="221" t="s">
        <v>19</v>
      </c>
      <c r="N232" s="222" t="s">
        <v>43</v>
      </c>
      <c r="O232" s="86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158</v>
      </c>
      <c r="AT232" s="225" t="s">
        <v>153</v>
      </c>
      <c r="AU232" s="225" t="s">
        <v>82</v>
      </c>
      <c r="AY232" s="19" t="s">
        <v>151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80</v>
      </c>
      <c r="BK232" s="226">
        <f>ROUND(I232*H232,2)</f>
        <v>0</v>
      </c>
      <c r="BL232" s="19" t="s">
        <v>158</v>
      </c>
      <c r="BM232" s="225" t="s">
        <v>1145</v>
      </c>
    </row>
    <row r="233" s="2" customFormat="1">
      <c r="A233" s="40"/>
      <c r="B233" s="41"/>
      <c r="C233" s="42"/>
      <c r="D233" s="227" t="s">
        <v>160</v>
      </c>
      <c r="E233" s="42"/>
      <c r="F233" s="228" t="s">
        <v>1146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160</v>
      </c>
      <c r="AU233" s="19" t="s">
        <v>82</v>
      </c>
    </row>
    <row r="234" s="13" customFormat="1">
      <c r="A234" s="13"/>
      <c r="B234" s="232"/>
      <c r="C234" s="233"/>
      <c r="D234" s="227" t="s">
        <v>162</v>
      </c>
      <c r="E234" s="234" t="s">
        <v>19</v>
      </c>
      <c r="F234" s="235" t="s">
        <v>1147</v>
      </c>
      <c r="G234" s="233"/>
      <c r="H234" s="236">
        <v>39.290999999999997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162</v>
      </c>
      <c r="AU234" s="242" t="s">
        <v>82</v>
      </c>
      <c r="AV234" s="13" t="s">
        <v>82</v>
      </c>
      <c r="AW234" s="13" t="s">
        <v>33</v>
      </c>
      <c r="AX234" s="13" t="s">
        <v>72</v>
      </c>
      <c r="AY234" s="242" t="s">
        <v>151</v>
      </c>
    </row>
    <row r="235" s="13" customFormat="1">
      <c r="A235" s="13"/>
      <c r="B235" s="232"/>
      <c r="C235" s="233"/>
      <c r="D235" s="227" t="s">
        <v>162</v>
      </c>
      <c r="E235" s="234" t="s">
        <v>19</v>
      </c>
      <c r="F235" s="235" t="s">
        <v>1105</v>
      </c>
      <c r="G235" s="233"/>
      <c r="H235" s="236">
        <v>13.83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162</v>
      </c>
      <c r="AU235" s="242" t="s">
        <v>82</v>
      </c>
      <c r="AV235" s="13" t="s">
        <v>82</v>
      </c>
      <c r="AW235" s="13" t="s">
        <v>33</v>
      </c>
      <c r="AX235" s="13" t="s">
        <v>72</v>
      </c>
      <c r="AY235" s="242" t="s">
        <v>151</v>
      </c>
    </row>
    <row r="236" s="13" customFormat="1">
      <c r="A236" s="13"/>
      <c r="B236" s="232"/>
      <c r="C236" s="233"/>
      <c r="D236" s="227" t="s">
        <v>162</v>
      </c>
      <c r="E236" s="234" t="s">
        <v>19</v>
      </c>
      <c r="F236" s="235" t="s">
        <v>1106</v>
      </c>
      <c r="G236" s="233"/>
      <c r="H236" s="236">
        <v>13.380000000000001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162</v>
      </c>
      <c r="AU236" s="242" t="s">
        <v>82</v>
      </c>
      <c r="AV236" s="13" t="s">
        <v>82</v>
      </c>
      <c r="AW236" s="13" t="s">
        <v>33</v>
      </c>
      <c r="AX236" s="13" t="s">
        <v>72</v>
      </c>
      <c r="AY236" s="242" t="s">
        <v>151</v>
      </c>
    </row>
    <row r="237" s="13" customFormat="1">
      <c r="A237" s="13"/>
      <c r="B237" s="232"/>
      <c r="C237" s="233"/>
      <c r="D237" s="227" t="s">
        <v>162</v>
      </c>
      <c r="E237" s="234" t="s">
        <v>19</v>
      </c>
      <c r="F237" s="235" t="s">
        <v>1107</v>
      </c>
      <c r="G237" s="233"/>
      <c r="H237" s="236">
        <v>28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162</v>
      </c>
      <c r="AU237" s="242" t="s">
        <v>82</v>
      </c>
      <c r="AV237" s="13" t="s">
        <v>82</v>
      </c>
      <c r="AW237" s="13" t="s">
        <v>33</v>
      </c>
      <c r="AX237" s="13" t="s">
        <v>72</v>
      </c>
      <c r="AY237" s="242" t="s">
        <v>151</v>
      </c>
    </row>
    <row r="238" s="13" customFormat="1">
      <c r="A238" s="13"/>
      <c r="B238" s="232"/>
      <c r="C238" s="233"/>
      <c r="D238" s="227" t="s">
        <v>162</v>
      </c>
      <c r="E238" s="234" t="s">
        <v>19</v>
      </c>
      <c r="F238" s="235" t="s">
        <v>1108</v>
      </c>
      <c r="G238" s="233"/>
      <c r="H238" s="236">
        <v>17.640000000000001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162</v>
      </c>
      <c r="AU238" s="242" t="s">
        <v>82</v>
      </c>
      <c r="AV238" s="13" t="s">
        <v>82</v>
      </c>
      <c r="AW238" s="13" t="s">
        <v>33</v>
      </c>
      <c r="AX238" s="13" t="s">
        <v>72</v>
      </c>
      <c r="AY238" s="242" t="s">
        <v>151</v>
      </c>
    </row>
    <row r="239" s="13" customFormat="1">
      <c r="A239" s="13"/>
      <c r="B239" s="232"/>
      <c r="C239" s="233"/>
      <c r="D239" s="227" t="s">
        <v>162</v>
      </c>
      <c r="E239" s="234" t="s">
        <v>19</v>
      </c>
      <c r="F239" s="235" t="s">
        <v>1109</v>
      </c>
      <c r="G239" s="233"/>
      <c r="H239" s="236">
        <v>32.015000000000001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162</v>
      </c>
      <c r="AU239" s="242" t="s">
        <v>82</v>
      </c>
      <c r="AV239" s="13" t="s">
        <v>82</v>
      </c>
      <c r="AW239" s="13" t="s">
        <v>33</v>
      </c>
      <c r="AX239" s="13" t="s">
        <v>72</v>
      </c>
      <c r="AY239" s="242" t="s">
        <v>151</v>
      </c>
    </row>
    <row r="240" s="13" customFormat="1">
      <c r="A240" s="13"/>
      <c r="B240" s="232"/>
      <c r="C240" s="233"/>
      <c r="D240" s="227" t="s">
        <v>162</v>
      </c>
      <c r="E240" s="234" t="s">
        <v>19</v>
      </c>
      <c r="F240" s="235" t="s">
        <v>1110</v>
      </c>
      <c r="G240" s="233"/>
      <c r="H240" s="236">
        <v>4.4100000000000001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162</v>
      </c>
      <c r="AU240" s="242" t="s">
        <v>82</v>
      </c>
      <c r="AV240" s="13" t="s">
        <v>82</v>
      </c>
      <c r="AW240" s="13" t="s">
        <v>33</v>
      </c>
      <c r="AX240" s="13" t="s">
        <v>72</v>
      </c>
      <c r="AY240" s="242" t="s">
        <v>151</v>
      </c>
    </row>
    <row r="241" s="14" customFormat="1">
      <c r="A241" s="14"/>
      <c r="B241" s="244"/>
      <c r="C241" s="245"/>
      <c r="D241" s="227" t="s">
        <v>162</v>
      </c>
      <c r="E241" s="246" t="s">
        <v>19</v>
      </c>
      <c r="F241" s="247" t="s">
        <v>204</v>
      </c>
      <c r="G241" s="245"/>
      <c r="H241" s="248">
        <v>148.566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162</v>
      </c>
      <c r="AU241" s="254" t="s">
        <v>82</v>
      </c>
      <c r="AV241" s="14" t="s">
        <v>158</v>
      </c>
      <c r="AW241" s="14" t="s">
        <v>33</v>
      </c>
      <c r="AX241" s="14" t="s">
        <v>80</v>
      </c>
      <c r="AY241" s="254" t="s">
        <v>151</v>
      </c>
    </row>
    <row r="242" s="2" customFormat="1" ht="16.5" customHeight="1">
      <c r="A242" s="40"/>
      <c r="B242" s="41"/>
      <c r="C242" s="214" t="s">
        <v>303</v>
      </c>
      <c r="D242" s="214" t="s">
        <v>153</v>
      </c>
      <c r="E242" s="215" t="s">
        <v>1143</v>
      </c>
      <c r="F242" s="216" t="s">
        <v>1144</v>
      </c>
      <c r="G242" s="217" t="s">
        <v>581</v>
      </c>
      <c r="H242" s="218">
        <v>2.5790000000000002</v>
      </c>
      <c r="I242" s="219"/>
      <c r="J242" s="220">
        <f>ROUND(I242*H242,2)</f>
        <v>0</v>
      </c>
      <c r="K242" s="216" t="s">
        <v>157</v>
      </c>
      <c r="L242" s="46"/>
      <c r="M242" s="221" t="s">
        <v>19</v>
      </c>
      <c r="N242" s="222" t="s">
        <v>43</v>
      </c>
      <c r="O242" s="86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5" t="s">
        <v>158</v>
      </c>
      <c r="AT242" s="225" t="s">
        <v>153</v>
      </c>
      <c r="AU242" s="225" t="s">
        <v>82</v>
      </c>
      <c r="AY242" s="19" t="s">
        <v>151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9" t="s">
        <v>80</v>
      </c>
      <c r="BK242" s="226">
        <f>ROUND(I242*H242,2)</f>
        <v>0</v>
      </c>
      <c r="BL242" s="19" t="s">
        <v>158</v>
      </c>
      <c r="BM242" s="225" t="s">
        <v>1148</v>
      </c>
    </row>
    <row r="243" s="2" customFormat="1">
      <c r="A243" s="40"/>
      <c r="B243" s="41"/>
      <c r="C243" s="42"/>
      <c r="D243" s="227" t="s">
        <v>160</v>
      </c>
      <c r="E243" s="42"/>
      <c r="F243" s="228" t="s">
        <v>1146</v>
      </c>
      <c r="G243" s="42"/>
      <c r="H243" s="42"/>
      <c r="I243" s="229"/>
      <c r="J243" s="42"/>
      <c r="K243" s="42"/>
      <c r="L243" s="46"/>
      <c r="M243" s="230"/>
      <c r="N243" s="231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160</v>
      </c>
      <c r="AU243" s="19" t="s">
        <v>82</v>
      </c>
    </row>
    <row r="244" s="16" customFormat="1">
      <c r="A244" s="16"/>
      <c r="B244" s="270"/>
      <c r="C244" s="271"/>
      <c r="D244" s="227" t="s">
        <v>162</v>
      </c>
      <c r="E244" s="272" t="s">
        <v>19</v>
      </c>
      <c r="F244" s="273" t="s">
        <v>1149</v>
      </c>
      <c r="G244" s="271"/>
      <c r="H244" s="272" t="s">
        <v>19</v>
      </c>
      <c r="I244" s="274"/>
      <c r="J244" s="271"/>
      <c r="K244" s="271"/>
      <c r="L244" s="275"/>
      <c r="M244" s="276"/>
      <c r="N244" s="277"/>
      <c r="O244" s="277"/>
      <c r="P244" s="277"/>
      <c r="Q244" s="277"/>
      <c r="R244" s="277"/>
      <c r="S244" s="277"/>
      <c r="T244" s="278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9" t="s">
        <v>162</v>
      </c>
      <c r="AU244" s="279" t="s">
        <v>82</v>
      </c>
      <c r="AV244" s="16" t="s">
        <v>80</v>
      </c>
      <c r="AW244" s="16" t="s">
        <v>33</v>
      </c>
      <c r="AX244" s="16" t="s">
        <v>72</v>
      </c>
      <c r="AY244" s="279" t="s">
        <v>151</v>
      </c>
    </row>
    <row r="245" s="16" customFormat="1">
      <c r="A245" s="16"/>
      <c r="B245" s="270"/>
      <c r="C245" s="271"/>
      <c r="D245" s="227" t="s">
        <v>162</v>
      </c>
      <c r="E245" s="272" t="s">
        <v>19</v>
      </c>
      <c r="F245" s="273" t="s">
        <v>1150</v>
      </c>
      <c r="G245" s="271"/>
      <c r="H245" s="272" t="s">
        <v>19</v>
      </c>
      <c r="I245" s="274"/>
      <c r="J245" s="271"/>
      <c r="K245" s="271"/>
      <c r="L245" s="275"/>
      <c r="M245" s="276"/>
      <c r="N245" s="277"/>
      <c r="O245" s="277"/>
      <c r="P245" s="277"/>
      <c r="Q245" s="277"/>
      <c r="R245" s="277"/>
      <c r="S245" s="277"/>
      <c r="T245" s="278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79" t="s">
        <v>162</v>
      </c>
      <c r="AU245" s="279" t="s">
        <v>82</v>
      </c>
      <c r="AV245" s="16" t="s">
        <v>80</v>
      </c>
      <c r="AW245" s="16" t="s">
        <v>33</v>
      </c>
      <c r="AX245" s="16" t="s">
        <v>72</v>
      </c>
      <c r="AY245" s="279" t="s">
        <v>151</v>
      </c>
    </row>
    <row r="246" s="13" customFormat="1">
      <c r="A246" s="13"/>
      <c r="B246" s="232"/>
      <c r="C246" s="233"/>
      <c r="D246" s="227" t="s">
        <v>162</v>
      </c>
      <c r="E246" s="234" t="s">
        <v>19</v>
      </c>
      <c r="F246" s="235" t="s">
        <v>1151</v>
      </c>
      <c r="G246" s="233"/>
      <c r="H246" s="236">
        <v>2.5790000000000002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162</v>
      </c>
      <c r="AU246" s="242" t="s">
        <v>82</v>
      </c>
      <c r="AV246" s="13" t="s">
        <v>82</v>
      </c>
      <c r="AW246" s="13" t="s">
        <v>33</v>
      </c>
      <c r="AX246" s="13" t="s">
        <v>80</v>
      </c>
      <c r="AY246" s="242" t="s">
        <v>151</v>
      </c>
    </row>
    <row r="247" s="2" customFormat="1" ht="16.5" customHeight="1">
      <c r="A247" s="40"/>
      <c r="B247" s="41"/>
      <c r="C247" s="214" t="s">
        <v>309</v>
      </c>
      <c r="D247" s="214" t="s">
        <v>153</v>
      </c>
      <c r="E247" s="215" t="s">
        <v>1152</v>
      </c>
      <c r="F247" s="216" t="s">
        <v>1153</v>
      </c>
      <c r="G247" s="217" t="s">
        <v>581</v>
      </c>
      <c r="H247" s="218">
        <v>15.446999999999999</v>
      </c>
      <c r="I247" s="219"/>
      <c r="J247" s="220">
        <f>ROUND(I247*H247,2)</f>
        <v>0</v>
      </c>
      <c r="K247" s="216" t="s">
        <v>157</v>
      </c>
      <c r="L247" s="46"/>
      <c r="M247" s="221" t="s">
        <v>19</v>
      </c>
      <c r="N247" s="222" t="s">
        <v>43</v>
      </c>
      <c r="O247" s="86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5" t="s">
        <v>158</v>
      </c>
      <c r="AT247" s="225" t="s">
        <v>153</v>
      </c>
      <c r="AU247" s="225" t="s">
        <v>82</v>
      </c>
      <c r="AY247" s="19" t="s">
        <v>151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9" t="s">
        <v>80</v>
      </c>
      <c r="BK247" s="226">
        <f>ROUND(I247*H247,2)</f>
        <v>0</v>
      </c>
      <c r="BL247" s="19" t="s">
        <v>158</v>
      </c>
      <c r="BM247" s="225" t="s">
        <v>1154</v>
      </c>
    </row>
    <row r="248" s="2" customFormat="1">
      <c r="A248" s="40"/>
      <c r="B248" s="41"/>
      <c r="C248" s="42"/>
      <c r="D248" s="227" t="s">
        <v>160</v>
      </c>
      <c r="E248" s="42"/>
      <c r="F248" s="228" t="s">
        <v>1155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160</v>
      </c>
      <c r="AU248" s="19" t="s">
        <v>82</v>
      </c>
    </row>
    <row r="249" s="13" customFormat="1">
      <c r="A249" s="13"/>
      <c r="B249" s="232"/>
      <c r="C249" s="233"/>
      <c r="D249" s="227" t="s">
        <v>162</v>
      </c>
      <c r="E249" s="234" t="s">
        <v>19</v>
      </c>
      <c r="F249" s="235" t="s">
        <v>1119</v>
      </c>
      <c r="G249" s="233"/>
      <c r="H249" s="236">
        <v>5.04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162</v>
      </c>
      <c r="AU249" s="242" t="s">
        <v>82</v>
      </c>
      <c r="AV249" s="13" t="s">
        <v>82</v>
      </c>
      <c r="AW249" s="13" t="s">
        <v>33</v>
      </c>
      <c r="AX249" s="13" t="s">
        <v>72</v>
      </c>
      <c r="AY249" s="242" t="s">
        <v>151</v>
      </c>
    </row>
    <row r="250" s="13" customFormat="1">
      <c r="A250" s="13"/>
      <c r="B250" s="232"/>
      <c r="C250" s="233"/>
      <c r="D250" s="227" t="s">
        <v>162</v>
      </c>
      <c r="E250" s="234" t="s">
        <v>19</v>
      </c>
      <c r="F250" s="235" t="s">
        <v>1120</v>
      </c>
      <c r="G250" s="233"/>
      <c r="H250" s="236">
        <v>9.1470000000000002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162</v>
      </c>
      <c r="AU250" s="242" t="s">
        <v>82</v>
      </c>
      <c r="AV250" s="13" t="s">
        <v>82</v>
      </c>
      <c r="AW250" s="13" t="s">
        <v>33</v>
      </c>
      <c r="AX250" s="13" t="s">
        <v>72</v>
      </c>
      <c r="AY250" s="242" t="s">
        <v>151</v>
      </c>
    </row>
    <row r="251" s="13" customFormat="1">
      <c r="A251" s="13"/>
      <c r="B251" s="232"/>
      <c r="C251" s="233"/>
      <c r="D251" s="227" t="s">
        <v>162</v>
      </c>
      <c r="E251" s="234" t="s">
        <v>19</v>
      </c>
      <c r="F251" s="235" t="s">
        <v>1121</v>
      </c>
      <c r="G251" s="233"/>
      <c r="H251" s="236">
        <v>1.26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162</v>
      </c>
      <c r="AU251" s="242" t="s">
        <v>82</v>
      </c>
      <c r="AV251" s="13" t="s">
        <v>82</v>
      </c>
      <c r="AW251" s="13" t="s">
        <v>33</v>
      </c>
      <c r="AX251" s="13" t="s">
        <v>72</v>
      </c>
      <c r="AY251" s="242" t="s">
        <v>151</v>
      </c>
    </row>
    <row r="252" s="14" customFormat="1">
      <c r="A252" s="14"/>
      <c r="B252" s="244"/>
      <c r="C252" s="245"/>
      <c r="D252" s="227" t="s">
        <v>162</v>
      </c>
      <c r="E252" s="246" t="s">
        <v>19</v>
      </c>
      <c r="F252" s="247" t="s">
        <v>204</v>
      </c>
      <c r="G252" s="245"/>
      <c r="H252" s="248">
        <v>15.447000000000001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162</v>
      </c>
      <c r="AU252" s="254" t="s">
        <v>82</v>
      </c>
      <c r="AV252" s="14" t="s">
        <v>158</v>
      </c>
      <c r="AW252" s="14" t="s">
        <v>33</v>
      </c>
      <c r="AX252" s="14" t="s">
        <v>80</v>
      </c>
      <c r="AY252" s="254" t="s">
        <v>151</v>
      </c>
    </row>
    <row r="253" s="2" customFormat="1" ht="16.5" customHeight="1">
      <c r="A253" s="40"/>
      <c r="B253" s="41"/>
      <c r="C253" s="214" t="s">
        <v>314</v>
      </c>
      <c r="D253" s="214" t="s">
        <v>153</v>
      </c>
      <c r="E253" s="215" t="s">
        <v>1156</v>
      </c>
      <c r="F253" s="216" t="s">
        <v>1157</v>
      </c>
      <c r="G253" s="217" t="s">
        <v>581</v>
      </c>
      <c r="H253" s="218">
        <v>7.7240000000000002</v>
      </c>
      <c r="I253" s="219"/>
      <c r="J253" s="220">
        <f>ROUND(I253*H253,2)</f>
        <v>0</v>
      </c>
      <c r="K253" s="216" t="s">
        <v>157</v>
      </c>
      <c r="L253" s="46"/>
      <c r="M253" s="221" t="s">
        <v>19</v>
      </c>
      <c r="N253" s="222" t="s">
        <v>43</v>
      </c>
      <c r="O253" s="86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5" t="s">
        <v>158</v>
      </c>
      <c r="AT253" s="225" t="s">
        <v>153</v>
      </c>
      <c r="AU253" s="225" t="s">
        <v>82</v>
      </c>
      <c r="AY253" s="19" t="s">
        <v>151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9" t="s">
        <v>80</v>
      </c>
      <c r="BK253" s="226">
        <f>ROUND(I253*H253,2)</f>
        <v>0</v>
      </c>
      <c r="BL253" s="19" t="s">
        <v>158</v>
      </c>
      <c r="BM253" s="225" t="s">
        <v>1158</v>
      </c>
    </row>
    <row r="254" s="2" customFormat="1">
      <c r="A254" s="40"/>
      <c r="B254" s="41"/>
      <c r="C254" s="42"/>
      <c r="D254" s="227" t="s">
        <v>160</v>
      </c>
      <c r="E254" s="42"/>
      <c r="F254" s="228" t="s">
        <v>1159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160</v>
      </c>
      <c r="AU254" s="19" t="s">
        <v>82</v>
      </c>
    </row>
    <row r="255" s="13" customFormat="1">
      <c r="A255" s="13"/>
      <c r="B255" s="232"/>
      <c r="C255" s="233"/>
      <c r="D255" s="227" t="s">
        <v>162</v>
      </c>
      <c r="E255" s="234" t="s">
        <v>19</v>
      </c>
      <c r="F255" s="235" t="s">
        <v>1126</v>
      </c>
      <c r="G255" s="233"/>
      <c r="H255" s="236">
        <v>2.52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162</v>
      </c>
      <c r="AU255" s="242" t="s">
        <v>82</v>
      </c>
      <c r="AV255" s="13" t="s">
        <v>82</v>
      </c>
      <c r="AW255" s="13" t="s">
        <v>33</v>
      </c>
      <c r="AX255" s="13" t="s">
        <v>72</v>
      </c>
      <c r="AY255" s="242" t="s">
        <v>151</v>
      </c>
    </row>
    <row r="256" s="13" customFormat="1">
      <c r="A256" s="13"/>
      <c r="B256" s="232"/>
      <c r="C256" s="233"/>
      <c r="D256" s="227" t="s">
        <v>162</v>
      </c>
      <c r="E256" s="234" t="s">
        <v>19</v>
      </c>
      <c r="F256" s="235" t="s">
        <v>1127</v>
      </c>
      <c r="G256" s="233"/>
      <c r="H256" s="236">
        <v>4.5739999999999998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162</v>
      </c>
      <c r="AU256" s="242" t="s">
        <v>82</v>
      </c>
      <c r="AV256" s="13" t="s">
        <v>82</v>
      </c>
      <c r="AW256" s="13" t="s">
        <v>33</v>
      </c>
      <c r="AX256" s="13" t="s">
        <v>72</v>
      </c>
      <c r="AY256" s="242" t="s">
        <v>151</v>
      </c>
    </row>
    <row r="257" s="13" customFormat="1">
      <c r="A257" s="13"/>
      <c r="B257" s="232"/>
      <c r="C257" s="233"/>
      <c r="D257" s="227" t="s">
        <v>162</v>
      </c>
      <c r="E257" s="234" t="s">
        <v>19</v>
      </c>
      <c r="F257" s="235" t="s">
        <v>1128</v>
      </c>
      <c r="G257" s="233"/>
      <c r="H257" s="236">
        <v>0.63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162</v>
      </c>
      <c r="AU257" s="242" t="s">
        <v>82</v>
      </c>
      <c r="AV257" s="13" t="s">
        <v>82</v>
      </c>
      <c r="AW257" s="13" t="s">
        <v>33</v>
      </c>
      <c r="AX257" s="13" t="s">
        <v>72</v>
      </c>
      <c r="AY257" s="242" t="s">
        <v>151</v>
      </c>
    </row>
    <row r="258" s="14" customFormat="1">
      <c r="A258" s="14"/>
      <c r="B258" s="244"/>
      <c r="C258" s="245"/>
      <c r="D258" s="227" t="s">
        <v>162</v>
      </c>
      <c r="E258" s="246" t="s">
        <v>19</v>
      </c>
      <c r="F258" s="247" t="s">
        <v>204</v>
      </c>
      <c r="G258" s="245"/>
      <c r="H258" s="248">
        <v>7.7239999999999993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162</v>
      </c>
      <c r="AU258" s="254" t="s">
        <v>82</v>
      </c>
      <c r="AV258" s="14" t="s">
        <v>158</v>
      </c>
      <c r="AW258" s="14" t="s">
        <v>33</v>
      </c>
      <c r="AX258" s="14" t="s">
        <v>80</v>
      </c>
      <c r="AY258" s="254" t="s">
        <v>151</v>
      </c>
    </row>
    <row r="259" s="2" customFormat="1" ht="16.5" customHeight="1">
      <c r="A259" s="40"/>
      <c r="B259" s="41"/>
      <c r="C259" s="214" t="s">
        <v>319</v>
      </c>
      <c r="D259" s="214" t="s">
        <v>153</v>
      </c>
      <c r="E259" s="215" t="s">
        <v>1160</v>
      </c>
      <c r="F259" s="216" t="s">
        <v>1161</v>
      </c>
      <c r="G259" s="217" t="s">
        <v>581</v>
      </c>
      <c r="H259" s="218">
        <v>2.5790000000000002</v>
      </c>
      <c r="I259" s="219"/>
      <c r="J259" s="220">
        <f>ROUND(I259*H259,2)</f>
        <v>0</v>
      </c>
      <c r="K259" s="216" t="s">
        <v>157</v>
      </c>
      <c r="L259" s="46"/>
      <c r="M259" s="221" t="s">
        <v>19</v>
      </c>
      <c r="N259" s="222" t="s">
        <v>43</v>
      </c>
      <c r="O259" s="86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5" t="s">
        <v>158</v>
      </c>
      <c r="AT259" s="225" t="s">
        <v>153</v>
      </c>
      <c r="AU259" s="225" t="s">
        <v>82</v>
      </c>
      <c r="AY259" s="19" t="s">
        <v>151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9" t="s">
        <v>80</v>
      </c>
      <c r="BK259" s="226">
        <f>ROUND(I259*H259,2)</f>
        <v>0</v>
      </c>
      <c r="BL259" s="19" t="s">
        <v>158</v>
      </c>
      <c r="BM259" s="225" t="s">
        <v>1162</v>
      </c>
    </row>
    <row r="260" s="2" customFormat="1">
      <c r="A260" s="40"/>
      <c r="B260" s="41"/>
      <c r="C260" s="42"/>
      <c r="D260" s="227" t="s">
        <v>160</v>
      </c>
      <c r="E260" s="42"/>
      <c r="F260" s="228" t="s">
        <v>1163</v>
      </c>
      <c r="G260" s="42"/>
      <c r="H260" s="42"/>
      <c r="I260" s="229"/>
      <c r="J260" s="42"/>
      <c r="K260" s="42"/>
      <c r="L260" s="46"/>
      <c r="M260" s="230"/>
      <c r="N260" s="231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160</v>
      </c>
      <c r="AU260" s="19" t="s">
        <v>82</v>
      </c>
    </row>
    <row r="261" s="16" customFormat="1">
      <c r="A261" s="16"/>
      <c r="B261" s="270"/>
      <c r="C261" s="271"/>
      <c r="D261" s="227" t="s">
        <v>162</v>
      </c>
      <c r="E261" s="272" t="s">
        <v>19</v>
      </c>
      <c r="F261" s="273" t="s">
        <v>1164</v>
      </c>
      <c r="G261" s="271"/>
      <c r="H261" s="272" t="s">
        <v>19</v>
      </c>
      <c r="I261" s="274"/>
      <c r="J261" s="271"/>
      <c r="K261" s="271"/>
      <c r="L261" s="275"/>
      <c r="M261" s="276"/>
      <c r="N261" s="277"/>
      <c r="O261" s="277"/>
      <c r="P261" s="277"/>
      <c r="Q261" s="277"/>
      <c r="R261" s="277"/>
      <c r="S261" s="277"/>
      <c r="T261" s="278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279" t="s">
        <v>162</v>
      </c>
      <c r="AU261" s="279" t="s">
        <v>82</v>
      </c>
      <c r="AV261" s="16" t="s">
        <v>80</v>
      </c>
      <c r="AW261" s="16" t="s">
        <v>33</v>
      </c>
      <c r="AX261" s="16" t="s">
        <v>72</v>
      </c>
      <c r="AY261" s="279" t="s">
        <v>151</v>
      </c>
    </row>
    <row r="262" s="13" customFormat="1">
      <c r="A262" s="13"/>
      <c r="B262" s="232"/>
      <c r="C262" s="233"/>
      <c r="D262" s="227" t="s">
        <v>162</v>
      </c>
      <c r="E262" s="234" t="s">
        <v>19</v>
      </c>
      <c r="F262" s="235" t="s">
        <v>1151</v>
      </c>
      <c r="G262" s="233"/>
      <c r="H262" s="236">
        <v>2.5790000000000002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162</v>
      </c>
      <c r="AU262" s="242" t="s">
        <v>82</v>
      </c>
      <c r="AV262" s="13" t="s">
        <v>82</v>
      </c>
      <c r="AW262" s="13" t="s">
        <v>33</v>
      </c>
      <c r="AX262" s="13" t="s">
        <v>80</v>
      </c>
      <c r="AY262" s="242" t="s">
        <v>151</v>
      </c>
    </row>
    <row r="263" s="2" customFormat="1" ht="16.5" customHeight="1">
      <c r="A263" s="40"/>
      <c r="B263" s="41"/>
      <c r="C263" s="214" t="s">
        <v>324</v>
      </c>
      <c r="D263" s="214" t="s">
        <v>153</v>
      </c>
      <c r="E263" s="215" t="s">
        <v>445</v>
      </c>
      <c r="F263" s="216" t="s">
        <v>446</v>
      </c>
      <c r="G263" s="217" t="s">
        <v>405</v>
      </c>
      <c r="H263" s="218">
        <v>349.92099999999999</v>
      </c>
      <c r="I263" s="219"/>
      <c r="J263" s="220">
        <f>ROUND(I263*H263,2)</f>
        <v>0</v>
      </c>
      <c r="K263" s="216" t="s">
        <v>157</v>
      </c>
      <c r="L263" s="46"/>
      <c r="M263" s="221" t="s">
        <v>19</v>
      </c>
      <c r="N263" s="222" t="s">
        <v>43</v>
      </c>
      <c r="O263" s="86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5" t="s">
        <v>158</v>
      </c>
      <c r="AT263" s="225" t="s">
        <v>153</v>
      </c>
      <c r="AU263" s="225" t="s">
        <v>82</v>
      </c>
      <c r="AY263" s="19" t="s">
        <v>151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9" t="s">
        <v>80</v>
      </c>
      <c r="BK263" s="226">
        <f>ROUND(I263*H263,2)</f>
        <v>0</v>
      </c>
      <c r="BL263" s="19" t="s">
        <v>158</v>
      </c>
      <c r="BM263" s="225" t="s">
        <v>1165</v>
      </c>
    </row>
    <row r="264" s="2" customFormat="1">
      <c r="A264" s="40"/>
      <c r="B264" s="41"/>
      <c r="C264" s="42"/>
      <c r="D264" s="227" t="s">
        <v>160</v>
      </c>
      <c r="E264" s="42"/>
      <c r="F264" s="228" t="s">
        <v>448</v>
      </c>
      <c r="G264" s="42"/>
      <c r="H264" s="42"/>
      <c r="I264" s="229"/>
      <c r="J264" s="42"/>
      <c r="K264" s="42"/>
      <c r="L264" s="46"/>
      <c r="M264" s="230"/>
      <c r="N264" s="231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160</v>
      </c>
      <c r="AU264" s="19" t="s">
        <v>82</v>
      </c>
    </row>
    <row r="265" s="13" customFormat="1">
      <c r="A265" s="13"/>
      <c r="B265" s="232"/>
      <c r="C265" s="233"/>
      <c r="D265" s="227" t="s">
        <v>162</v>
      </c>
      <c r="E265" s="234" t="s">
        <v>19</v>
      </c>
      <c r="F265" s="235" t="s">
        <v>1166</v>
      </c>
      <c r="G265" s="233"/>
      <c r="H265" s="236">
        <v>264.892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162</v>
      </c>
      <c r="AU265" s="242" t="s">
        <v>82</v>
      </c>
      <c r="AV265" s="13" t="s">
        <v>82</v>
      </c>
      <c r="AW265" s="13" t="s">
        <v>33</v>
      </c>
      <c r="AX265" s="13" t="s">
        <v>72</v>
      </c>
      <c r="AY265" s="242" t="s">
        <v>151</v>
      </c>
    </row>
    <row r="266" s="13" customFormat="1">
      <c r="A266" s="13"/>
      <c r="B266" s="232"/>
      <c r="C266" s="233"/>
      <c r="D266" s="227" t="s">
        <v>162</v>
      </c>
      <c r="E266" s="234" t="s">
        <v>19</v>
      </c>
      <c r="F266" s="235" t="s">
        <v>1167</v>
      </c>
      <c r="G266" s="233"/>
      <c r="H266" s="236">
        <v>78.581999999999994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162</v>
      </c>
      <c r="AU266" s="242" t="s">
        <v>82</v>
      </c>
      <c r="AV266" s="13" t="s">
        <v>82</v>
      </c>
      <c r="AW266" s="13" t="s">
        <v>33</v>
      </c>
      <c r="AX266" s="13" t="s">
        <v>72</v>
      </c>
      <c r="AY266" s="242" t="s">
        <v>151</v>
      </c>
    </row>
    <row r="267" s="13" customFormat="1">
      <c r="A267" s="13"/>
      <c r="B267" s="232"/>
      <c r="C267" s="233"/>
      <c r="D267" s="227" t="s">
        <v>162</v>
      </c>
      <c r="E267" s="234" t="s">
        <v>19</v>
      </c>
      <c r="F267" s="235" t="s">
        <v>1168</v>
      </c>
      <c r="G267" s="233"/>
      <c r="H267" s="236">
        <v>6.4470000000000001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162</v>
      </c>
      <c r="AU267" s="242" t="s">
        <v>82</v>
      </c>
      <c r="AV267" s="13" t="s">
        <v>82</v>
      </c>
      <c r="AW267" s="13" t="s">
        <v>33</v>
      </c>
      <c r="AX267" s="13" t="s">
        <v>72</v>
      </c>
      <c r="AY267" s="242" t="s">
        <v>151</v>
      </c>
    </row>
    <row r="268" s="14" customFormat="1">
      <c r="A268" s="14"/>
      <c r="B268" s="244"/>
      <c r="C268" s="245"/>
      <c r="D268" s="227" t="s">
        <v>162</v>
      </c>
      <c r="E268" s="246" t="s">
        <v>19</v>
      </c>
      <c r="F268" s="247" t="s">
        <v>204</v>
      </c>
      <c r="G268" s="245"/>
      <c r="H268" s="248">
        <v>349.92099999999999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162</v>
      </c>
      <c r="AU268" s="254" t="s">
        <v>82</v>
      </c>
      <c r="AV268" s="14" t="s">
        <v>158</v>
      </c>
      <c r="AW268" s="14" t="s">
        <v>33</v>
      </c>
      <c r="AX268" s="14" t="s">
        <v>80</v>
      </c>
      <c r="AY268" s="254" t="s">
        <v>151</v>
      </c>
    </row>
    <row r="269" s="2" customFormat="1">
      <c r="A269" s="40"/>
      <c r="B269" s="41"/>
      <c r="C269" s="214" t="s">
        <v>331</v>
      </c>
      <c r="D269" s="214" t="s">
        <v>153</v>
      </c>
      <c r="E269" s="215" t="s">
        <v>1169</v>
      </c>
      <c r="F269" s="216" t="s">
        <v>1170</v>
      </c>
      <c r="G269" s="217" t="s">
        <v>405</v>
      </c>
      <c r="H269" s="218">
        <v>142.62299999999999</v>
      </c>
      <c r="I269" s="219"/>
      <c r="J269" s="220">
        <f>ROUND(I269*H269,2)</f>
        <v>0</v>
      </c>
      <c r="K269" s="216" t="s">
        <v>157</v>
      </c>
      <c r="L269" s="46"/>
      <c r="M269" s="221" t="s">
        <v>19</v>
      </c>
      <c r="N269" s="222" t="s">
        <v>43</v>
      </c>
      <c r="O269" s="86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5" t="s">
        <v>158</v>
      </c>
      <c r="AT269" s="225" t="s">
        <v>153</v>
      </c>
      <c r="AU269" s="225" t="s">
        <v>82</v>
      </c>
      <c r="AY269" s="19" t="s">
        <v>151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9" t="s">
        <v>80</v>
      </c>
      <c r="BK269" s="226">
        <f>ROUND(I269*H269,2)</f>
        <v>0</v>
      </c>
      <c r="BL269" s="19" t="s">
        <v>158</v>
      </c>
      <c r="BM269" s="225" t="s">
        <v>1171</v>
      </c>
    </row>
    <row r="270" s="2" customFormat="1">
      <c r="A270" s="40"/>
      <c r="B270" s="41"/>
      <c r="C270" s="42"/>
      <c r="D270" s="227" t="s">
        <v>160</v>
      </c>
      <c r="E270" s="42"/>
      <c r="F270" s="228" t="s">
        <v>1172</v>
      </c>
      <c r="G270" s="42"/>
      <c r="H270" s="42"/>
      <c r="I270" s="229"/>
      <c r="J270" s="42"/>
      <c r="K270" s="42"/>
      <c r="L270" s="46"/>
      <c r="M270" s="230"/>
      <c r="N270" s="231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160</v>
      </c>
      <c r="AU270" s="19" t="s">
        <v>82</v>
      </c>
    </row>
    <row r="271" s="13" customFormat="1">
      <c r="A271" s="13"/>
      <c r="B271" s="232"/>
      <c r="C271" s="233"/>
      <c r="D271" s="227" t="s">
        <v>162</v>
      </c>
      <c r="E271" s="234" t="s">
        <v>19</v>
      </c>
      <c r="F271" s="235" t="s">
        <v>1173</v>
      </c>
      <c r="G271" s="233"/>
      <c r="H271" s="236">
        <v>22.538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162</v>
      </c>
      <c r="AU271" s="242" t="s">
        <v>82</v>
      </c>
      <c r="AV271" s="13" t="s">
        <v>82</v>
      </c>
      <c r="AW271" s="13" t="s">
        <v>33</v>
      </c>
      <c r="AX271" s="13" t="s">
        <v>72</v>
      </c>
      <c r="AY271" s="242" t="s">
        <v>151</v>
      </c>
    </row>
    <row r="272" s="13" customFormat="1">
      <c r="A272" s="13"/>
      <c r="B272" s="232"/>
      <c r="C272" s="233"/>
      <c r="D272" s="227" t="s">
        <v>162</v>
      </c>
      <c r="E272" s="234" t="s">
        <v>19</v>
      </c>
      <c r="F272" s="235" t="s">
        <v>1174</v>
      </c>
      <c r="G272" s="233"/>
      <c r="H272" s="236">
        <v>120.08499999999999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162</v>
      </c>
      <c r="AU272" s="242" t="s">
        <v>82</v>
      </c>
      <c r="AV272" s="13" t="s">
        <v>82</v>
      </c>
      <c r="AW272" s="13" t="s">
        <v>33</v>
      </c>
      <c r="AX272" s="13" t="s">
        <v>72</v>
      </c>
      <c r="AY272" s="242" t="s">
        <v>151</v>
      </c>
    </row>
    <row r="273" s="14" customFormat="1">
      <c r="A273" s="14"/>
      <c r="B273" s="244"/>
      <c r="C273" s="245"/>
      <c r="D273" s="227" t="s">
        <v>162</v>
      </c>
      <c r="E273" s="246" t="s">
        <v>19</v>
      </c>
      <c r="F273" s="247" t="s">
        <v>204</v>
      </c>
      <c r="G273" s="245"/>
      <c r="H273" s="248">
        <v>142.62299999999999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162</v>
      </c>
      <c r="AU273" s="254" t="s">
        <v>82</v>
      </c>
      <c r="AV273" s="14" t="s">
        <v>158</v>
      </c>
      <c r="AW273" s="14" t="s">
        <v>33</v>
      </c>
      <c r="AX273" s="14" t="s">
        <v>80</v>
      </c>
      <c r="AY273" s="254" t="s">
        <v>151</v>
      </c>
    </row>
    <row r="274" s="2" customFormat="1" ht="16.5" customHeight="1">
      <c r="A274" s="40"/>
      <c r="B274" s="41"/>
      <c r="C274" s="214" t="s">
        <v>336</v>
      </c>
      <c r="D274" s="214" t="s">
        <v>153</v>
      </c>
      <c r="E274" s="215" t="s">
        <v>1175</v>
      </c>
      <c r="F274" s="216" t="s">
        <v>1176</v>
      </c>
      <c r="G274" s="217" t="s">
        <v>581</v>
      </c>
      <c r="H274" s="218">
        <v>0.40000000000000002</v>
      </c>
      <c r="I274" s="219"/>
      <c r="J274" s="220">
        <f>ROUND(I274*H274,2)</f>
        <v>0</v>
      </c>
      <c r="K274" s="216" t="s">
        <v>157</v>
      </c>
      <c r="L274" s="46"/>
      <c r="M274" s="221" t="s">
        <v>19</v>
      </c>
      <c r="N274" s="222" t="s">
        <v>43</v>
      </c>
      <c r="O274" s="86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158</v>
      </c>
      <c r="AT274" s="225" t="s">
        <v>153</v>
      </c>
      <c r="AU274" s="225" t="s">
        <v>82</v>
      </c>
      <c r="AY274" s="19" t="s">
        <v>151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80</v>
      </c>
      <c r="BK274" s="226">
        <f>ROUND(I274*H274,2)</f>
        <v>0</v>
      </c>
      <c r="BL274" s="19" t="s">
        <v>158</v>
      </c>
      <c r="BM274" s="225" t="s">
        <v>1177</v>
      </c>
    </row>
    <row r="275" s="2" customFormat="1">
      <c r="A275" s="40"/>
      <c r="B275" s="41"/>
      <c r="C275" s="42"/>
      <c r="D275" s="227" t="s">
        <v>160</v>
      </c>
      <c r="E275" s="42"/>
      <c r="F275" s="228" t="s">
        <v>1178</v>
      </c>
      <c r="G275" s="42"/>
      <c r="H275" s="42"/>
      <c r="I275" s="229"/>
      <c r="J275" s="42"/>
      <c r="K275" s="42"/>
      <c r="L275" s="46"/>
      <c r="M275" s="230"/>
      <c r="N275" s="231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160</v>
      </c>
      <c r="AU275" s="19" t="s">
        <v>82</v>
      </c>
    </row>
    <row r="276" s="2" customFormat="1">
      <c r="A276" s="40"/>
      <c r="B276" s="41"/>
      <c r="C276" s="42"/>
      <c r="D276" s="227" t="s">
        <v>175</v>
      </c>
      <c r="E276" s="42"/>
      <c r="F276" s="243" t="s">
        <v>1090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175</v>
      </c>
      <c r="AU276" s="19" t="s">
        <v>82</v>
      </c>
    </row>
    <row r="277" s="13" customFormat="1">
      <c r="A277" s="13"/>
      <c r="B277" s="232"/>
      <c r="C277" s="233"/>
      <c r="D277" s="227" t="s">
        <v>162</v>
      </c>
      <c r="E277" s="234" t="s">
        <v>19</v>
      </c>
      <c r="F277" s="235" t="s">
        <v>1179</v>
      </c>
      <c r="G277" s="233"/>
      <c r="H277" s="236">
        <v>0.40000000000000002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162</v>
      </c>
      <c r="AU277" s="242" t="s">
        <v>82</v>
      </c>
      <c r="AV277" s="13" t="s">
        <v>82</v>
      </c>
      <c r="AW277" s="13" t="s">
        <v>33</v>
      </c>
      <c r="AX277" s="13" t="s">
        <v>80</v>
      </c>
      <c r="AY277" s="242" t="s">
        <v>151</v>
      </c>
    </row>
    <row r="278" s="2" customFormat="1" ht="16.5" customHeight="1">
      <c r="A278" s="40"/>
      <c r="B278" s="41"/>
      <c r="C278" s="214" t="s">
        <v>341</v>
      </c>
      <c r="D278" s="214" t="s">
        <v>153</v>
      </c>
      <c r="E278" s="215" t="s">
        <v>1180</v>
      </c>
      <c r="F278" s="216" t="s">
        <v>1181</v>
      </c>
      <c r="G278" s="217" t="s">
        <v>581</v>
      </c>
      <c r="H278" s="218">
        <v>0.40000000000000002</v>
      </c>
      <c r="I278" s="219"/>
      <c r="J278" s="220">
        <f>ROUND(I278*H278,2)</f>
        <v>0</v>
      </c>
      <c r="K278" s="216" t="s">
        <v>157</v>
      </c>
      <c r="L278" s="46"/>
      <c r="M278" s="221" t="s">
        <v>19</v>
      </c>
      <c r="N278" s="222" t="s">
        <v>43</v>
      </c>
      <c r="O278" s="86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5" t="s">
        <v>158</v>
      </c>
      <c r="AT278" s="225" t="s">
        <v>153</v>
      </c>
      <c r="AU278" s="225" t="s">
        <v>82</v>
      </c>
      <c r="AY278" s="19" t="s">
        <v>151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9" t="s">
        <v>80</v>
      </c>
      <c r="BK278" s="226">
        <f>ROUND(I278*H278,2)</f>
        <v>0</v>
      </c>
      <c r="BL278" s="19" t="s">
        <v>158</v>
      </c>
      <c r="BM278" s="225" t="s">
        <v>1182</v>
      </c>
    </row>
    <row r="279" s="2" customFormat="1">
      <c r="A279" s="40"/>
      <c r="B279" s="41"/>
      <c r="C279" s="42"/>
      <c r="D279" s="227" t="s">
        <v>160</v>
      </c>
      <c r="E279" s="42"/>
      <c r="F279" s="228" t="s">
        <v>1183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160</v>
      </c>
      <c r="AU279" s="19" t="s">
        <v>82</v>
      </c>
    </row>
    <row r="280" s="2" customFormat="1">
      <c r="A280" s="40"/>
      <c r="B280" s="41"/>
      <c r="C280" s="42"/>
      <c r="D280" s="227" t="s">
        <v>175</v>
      </c>
      <c r="E280" s="42"/>
      <c r="F280" s="243" t="s">
        <v>1090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175</v>
      </c>
      <c r="AU280" s="19" t="s">
        <v>82</v>
      </c>
    </row>
    <row r="281" s="13" customFormat="1">
      <c r="A281" s="13"/>
      <c r="B281" s="232"/>
      <c r="C281" s="233"/>
      <c r="D281" s="227" t="s">
        <v>162</v>
      </c>
      <c r="E281" s="234" t="s">
        <v>19</v>
      </c>
      <c r="F281" s="235" t="s">
        <v>1179</v>
      </c>
      <c r="G281" s="233"/>
      <c r="H281" s="236">
        <v>0.40000000000000002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162</v>
      </c>
      <c r="AU281" s="242" t="s">
        <v>82</v>
      </c>
      <c r="AV281" s="13" t="s">
        <v>82</v>
      </c>
      <c r="AW281" s="13" t="s">
        <v>33</v>
      </c>
      <c r="AX281" s="13" t="s">
        <v>80</v>
      </c>
      <c r="AY281" s="242" t="s">
        <v>151</v>
      </c>
    </row>
    <row r="282" s="2" customFormat="1" ht="16.5" customHeight="1">
      <c r="A282" s="40"/>
      <c r="B282" s="41"/>
      <c r="C282" s="280" t="s">
        <v>346</v>
      </c>
      <c r="D282" s="280" t="s">
        <v>455</v>
      </c>
      <c r="E282" s="281" t="s">
        <v>1184</v>
      </c>
      <c r="F282" s="282" t="s">
        <v>1185</v>
      </c>
      <c r="G282" s="283" t="s">
        <v>405</v>
      </c>
      <c r="H282" s="284">
        <v>0.80000000000000004</v>
      </c>
      <c r="I282" s="285"/>
      <c r="J282" s="286">
        <f>ROUND(I282*H282,2)</f>
        <v>0</v>
      </c>
      <c r="K282" s="282" t="s">
        <v>157</v>
      </c>
      <c r="L282" s="287"/>
      <c r="M282" s="288" t="s">
        <v>19</v>
      </c>
      <c r="N282" s="289" t="s">
        <v>43</v>
      </c>
      <c r="O282" s="86"/>
      <c r="P282" s="223">
        <f>O282*H282</f>
        <v>0</v>
      </c>
      <c r="Q282" s="223">
        <v>1</v>
      </c>
      <c r="R282" s="223">
        <f>Q282*H282</f>
        <v>0.80000000000000004</v>
      </c>
      <c r="S282" s="223">
        <v>0</v>
      </c>
      <c r="T282" s="22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5" t="s">
        <v>205</v>
      </c>
      <c r="AT282" s="225" t="s">
        <v>455</v>
      </c>
      <c r="AU282" s="225" t="s">
        <v>82</v>
      </c>
      <c r="AY282" s="19" t="s">
        <v>151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9" t="s">
        <v>80</v>
      </c>
      <c r="BK282" s="226">
        <f>ROUND(I282*H282,2)</f>
        <v>0</v>
      </c>
      <c r="BL282" s="19" t="s">
        <v>158</v>
      </c>
      <c r="BM282" s="225" t="s">
        <v>1186</v>
      </c>
    </row>
    <row r="283" s="2" customFormat="1">
      <c r="A283" s="40"/>
      <c r="B283" s="41"/>
      <c r="C283" s="42"/>
      <c r="D283" s="227" t="s">
        <v>160</v>
      </c>
      <c r="E283" s="42"/>
      <c r="F283" s="228" t="s">
        <v>1185</v>
      </c>
      <c r="G283" s="42"/>
      <c r="H283" s="42"/>
      <c r="I283" s="229"/>
      <c r="J283" s="42"/>
      <c r="K283" s="42"/>
      <c r="L283" s="46"/>
      <c r="M283" s="230"/>
      <c r="N283" s="231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160</v>
      </c>
      <c r="AU283" s="19" t="s">
        <v>82</v>
      </c>
    </row>
    <row r="284" s="2" customFormat="1">
      <c r="A284" s="40"/>
      <c r="B284" s="41"/>
      <c r="C284" s="42"/>
      <c r="D284" s="227" t="s">
        <v>175</v>
      </c>
      <c r="E284" s="42"/>
      <c r="F284" s="243" t="s">
        <v>1090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175</v>
      </c>
      <c r="AU284" s="19" t="s">
        <v>82</v>
      </c>
    </row>
    <row r="285" s="13" customFormat="1">
      <c r="A285" s="13"/>
      <c r="B285" s="232"/>
      <c r="C285" s="233"/>
      <c r="D285" s="227" t="s">
        <v>162</v>
      </c>
      <c r="E285" s="233"/>
      <c r="F285" s="235" t="s">
        <v>1187</v>
      </c>
      <c r="G285" s="233"/>
      <c r="H285" s="236">
        <v>0.80000000000000004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162</v>
      </c>
      <c r="AU285" s="242" t="s">
        <v>82</v>
      </c>
      <c r="AV285" s="13" t="s">
        <v>82</v>
      </c>
      <c r="AW285" s="13" t="s">
        <v>4</v>
      </c>
      <c r="AX285" s="13" t="s">
        <v>80</v>
      </c>
      <c r="AY285" s="242" t="s">
        <v>151</v>
      </c>
    </row>
    <row r="286" s="2" customFormat="1" ht="16.5" customHeight="1">
      <c r="A286" s="40"/>
      <c r="B286" s="41"/>
      <c r="C286" s="214" t="s">
        <v>351</v>
      </c>
      <c r="D286" s="214" t="s">
        <v>153</v>
      </c>
      <c r="E286" s="215" t="s">
        <v>1188</v>
      </c>
      <c r="F286" s="216" t="s">
        <v>1189</v>
      </c>
      <c r="G286" s="217" t="s">
        <v>581</v>
      </c>
      <c r="H286" s="218">
        <v>13.83</v>
      </c>
      <c r="I286" s="219"/>
      <c r="J286" s="220">
        <f>ROUND(I286*H286,2)</f>
        <v>0</v>
      </c>
      <c r="K286" s="216" t="s">
        <v>19</v>
      </c>
      <c r="L286" s="46"/>
      <c r="M286" s="221" t="s">
        <v>19</v>
      </c>
      <c r="N286" s="222" t="s">
        <v>43</v>
      </c>
      <c r="O286" s="86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158</v>
      </c>
      <c r="AT286" s="225" t="s">
        <v>153</v>
      </c>
      <c r="AU286" s="225" t="s">
        <v>82</v>
      </c>
      <c r="AY286" s="19" t="s">
        <v>151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80</v>
      </c>
      <c r="BK286" s="226">
        <f>ROUND(I286*H286,2)</f>
        <v>0</v>
      </c>
      <c r="BL286" s="19" t="s">
        <v>158</v>
      </c>
      <c r="BM286" s="225" t="s">
        <v>1190</v>
      </c>
    </row>
    <row r="287" s="2" customFormat="1">
      <c r="A287" s="40"/>
      <c r="B287" s="41"/>
      <c r="C287" s="42"/>
      <c r="D287" s="227" t="s">
        <v>160</v>
      </c>
      <c r="E287" s="42"/>
      <c r="F287" s="228" t="s">
        <v>1191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160</v>
      </c>
      <c r="AU287" s="19" t="s">
        <v>82</v>
      </c>
    </row>
    <row r="288" s="13" customFormat="1">
      <c r="A288" s="13"/>
      <c r="B288" s="232"/>
      <c r="C288" s="233"/>
      <c r="D288" s="227" t="s">
        <v>162</v>
      </c>
      <c r="E288" s="234" t="s">
        <v>19</v>
      </c>
      <c r="F288" s="235" t="s">
        <v>1192</v>
      </c>
      <c r="G288" s="233"/>
      <c r="H288" s="236">
        <v>13.83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162</v>
      </c>
      <c r="AU288" s="242" t="s">
        <v>82</v>
      </c>
      <c r="AV288" s="13" t="s">
        <v>82</v>
      </c>
      <c r="AW288" s="13" t="s">
        <v>33</v>
      </c>
      <c r="AX288" s="13" t="s">
        <v>80</v>
      </c>
      <c r="AY288" s="242" t="s">
        <v>151</v>
      </c>
    </row>
    <row r="289" s="2" customFormat="1" ht="16.5" customHeight="1">
      <c r="A289" s="40"/>
      <c r="B289" s="41"/>
      <c r="C289" s="214" t="s">
        <v>358</v>
      </c>
      <c r="D289" s="214" t="s">
        <v>153</v>
      </c>
      <c r="E289" s="215" t="s">
        <v>1193</v>
      </c>
      <c r="F289" s="216" t="s">
        <v>19</v>
      </c>
      <c r="G289" s="217" t="s">
        <v>581</v>
      </c>
      <c r="H289" s="218">
        <v>13.380000000000001</v>
      </c>
      <c r="I289" s="219"/>
      <c r="J289" s="220">
        <f>ROUND(I289*H289,2)</f>
        <v>0</v>
      </c>
      <c r="K289" s="216" t="s">
        <v>19</v>
      </c>
      <c r="L289" s="46"/>
      <c r="M289" s="221" t="s">
        <v>19</v>
      </c>
      <c r="N289" s="222" t="s">
        <v>43</v>
      </c>
      <c r="O289" s="86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5" t="s">
        <v>158</v>
      </c>
      <c r="AT289" s="225" t="s">
        <v>153</v>
      </c>
      <c r="AU289" s="225" t="s">
        <v>82</v>
      </c>
      <c r="AY289" s="19" t="s">
        <v>151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9" t="s">
        <v>80</v>
      </c>
      <c r="BK289" s="226">
        <f>ROUND(I289*H289,2)</f>
        <v>0</v>
      </c>
      <c r="BL289" s="19" t="s">
        <v>158</v>
      </c>
      <c r="BM289" s="225" t="s">
        <v>1194</v>
      </c>
    </row>
    <row r="290" s="2" customFormat="1">
      <c r="A290" s="40"/>
      <c r="B290" s="41"/>
      <c r="C290" s="42"/>
      <c r="D290" s="227" t="s">
        <v>160</v>
      </c>
      <c r="E290" s="42"/>
      <c r="F290" s="228" t="s">
        <v>1195</v>
      </c>
      <c r="G290" s="42"/>
      <c r="H290" s="42"/>
      <c r="I290" s="229"/>
      <c r="J290" s="42"/>
      <c r="K290" s="42"/>
      <c r="L290" s="46"/>
      <c r="M290" s="230"/>
      <c r="N290" s="231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160</v>
      </c>
      <c r="AU290" s="19" t="s">
        <v>82</v>
      </c>
    </row>
    <row r="291" s="13" customFormat="1">
      <c r="A291" s="13"/>
      <c r="B291" s="232"/>
      <c r="C291" s="233"/>
      <c r="D291" s="227" t="s">
        <v>162</v>
      </c>
      <c r="E291" s="234" t="s">
        <v>19</v>
      </c>
      <c r="F291" s="235" t="s">
        <v>1196</v>
      </c>
      <c r="G291" s="233"/>
      <c r="H291" s="236">
        <v>13.380000000000001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162</v>
      </c>
      <c r="AU291" s="242" t="s">
        <v>82</v>
      </c>
      <c r="AV291" s="13" t="s">
        <v>82</v>
      </c>
      <c r="AW291" s="13" t="s">
        <v>33</v>
      </c>
      <c r="AX291" s="13" t="s">
        <v>80</v>
      </c>
      <c r="AY291" s="242" t="s">
        <v>151</v>
      </c>
    </row>
    <row r="292" s="12" customFormat="1" ht="22.8" customHeight="1">
      <c r="A292" s="12"/>
      <c r="B292" s="198"/>
      <c r="C292" s="199"/>
      <c r="D292" s="200" t="s">
        <v>71</v>
      </c>
      <c r="E292" s="212" t="s">
        <v>82</v>
      </c>
      <c r="F292" s="212" t="s">
        <v>1197</v>
      </c>
      <c r="G292" s="199"/>
      <c r="H292" s="199"/>
      <c r="I292" s="202"/>
      <c r="J292" s="213">
        <f>BK292</f>
        <v>0</v>
      </c>
      <c r="K292" s="199"/>
      <c r="L292" s="204"/>
      <c r="M292" s="205"/>
      <c r="N292" s="206"/>
      <c r="O292" s="206"/>
      <c r="P292" s="207">
        <f>SUM(P293:P306)</f>
        <v>0</v>
      </c>
      <c r="Q292" s="206"/>
      <c r="R292" s="207">
        <f>SUM(R293:R306)</f>
        <v>1.88036322</v>
      </c>
      <c r="S292" s="206"/>
      <c r="T292" s="208">
        <f>SUM(T293:T306)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9" t="s">
        <v>80</v>
      </c>
      <c r="AT292" s="210" t="s">
        <v>71</v>
      </c>
      <c r="AU292" s="210" t="s">
        <v>80</v>
      </c>
      <c r="AY292" s="209" t="s">
        <v>151</v>
      </c>
      <c r="BK292" s="211">
        <f>SUM(BK293:BK306)</f>
        <v>0</v>
      </c>
    </row>
    <row r="293" s="2" customFormat="1" ht="16.5" customHeight="1">
      <c r="A293" s="40"/>
      <c r="B293" s="41"/>
      <c r="C293" s="214" t="s">
        <v>364</v>
      </c>
      <c r="D293" s="214" t="s">
        <v>153</v>
      </c>
      <c r="E293" s="215" t="s">
        <v>1198</v>
      </c>
      <c r="F293" s="216" t="s">
        <v>1199</v>
      </c>
      <c r="G293" s="217" t="s">
        <v>581</v>
      </c>
      <c r="H293" s="218">
        <v>11.739000000000001</v>
      </c>
      <c r="I293" s="219"/>
      <c r="J293" s="220">
        <f>ROUND(I293*H293,2)</f>
        <v>0</v>
      </c>
      <c r="K293" s="216" t="s">
        <v>157</v>
      </c>
      <c r="L293" s="46"/>
      <c r="M293" s="221" t="s">
        <v>19</v>
      </c>
      <c r="N293" s="222" t="s">
        <v>43</v>
      </c>
      <c r="O293" s="86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5" t="s">
        <v>158</v>
      </c>
      <c r="AT293" s="225" t="s">
        <v>153</v>
      </c>
      <c r="AU293" s="225" t="s">
        <v>82</v>
      </c>
      <c r="AY293" s="19" t="s">
        <v>151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9" t="s">
        <v>80</v>
      </c>
      <c r="BK293" s="226">
        <f>ROUND(I293*H293,2)</f>
        <v>0</v>
      </c>
      <c r="BL293" s="19" t="s">
        <v>158</v>
      </c>
      <c r="BM293" s="225" t="s">
        <v>1200</v>
      </c>
    </row>
    <row r="294" s="2" customFormat="1">
      <c r="A294" s="40"/>
      <c r="B294" s="41"/>
      <c r="C294" s="42"/>
      <c r="D294" s="227" t="s">
        <v>160</v>
      </c>
      <c r="E294" s="42"/>
      <c r="F294" s="228" t="s">
        <v>1201</v>
      </c>
      <c r="G294" s="42"/>
      <c r="H294" s="42"/>
      <c r="I294" s="229"/>
      <c r="J294" s="42"/>
      <c r="K294" s="42"/>
      <c r="L294" s="46"/>
      <c r="M294" s="230"/>
      <c r="N294" s="231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160</v>
      </c>
      <c r="AU294" s="19" t="s">
        <v>82</v>
      </c>
    </row>
    <row r="295" s="13" customFormat="1">
      <c r="A295" s="13"/>
      <c r="B295" s="232"/>
      <c r="C295" s="233"/>
      <c r="D295" s="227" t="s">
        <v>162</v>
      </c>
      <c r="E295" s="234" t="s">
        <v>19</v>
      </c>
      <c r="F295" s="235" t="s">
        <v>1202</v>
      </c>
      <c r="G295" s="233"/>
      <c r="H295" s="236">
        <v>11.739000000000001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162</v>
      </c>
      <c r="AU295" s="242" t="s">
        <v>82</v>
      </c>
      <c r="AV295" s="13" t="s">
        <v>82</v>
      </c>
      <c r="AW295" s="13" t="s">
        <v>33</v>
      </c>
      <c r="AX295" s="13" t="s">
        <v>80</v>
      </c>
      <c r="AY295" s="242" t="s">
        <v>151</v>
      </c>
    </row>
    <row r="296" s="2" customFormat="1" ht="16.5" customHeight="1">
      <c r="A296" s="40"/>
      <c r="B296" s="41"/>
      <c r="C296" s="214" t="s">
        <v>370</v>
      </c>
      <c r="D296" s="214" t="s">
        <v>153</v>
      </c>
      <c r="E296" s="215" t="s">
        <v>1203</v>
      </c>
      <c r="F296" s="216" t="s">
        <v>1204</v>
      </c>
      <c r="G296" s="217" t="s">
        <v>581</v>
      </c>
      <c r="H296" s="218">
        <v>11.739000000000001</v>
      </c>
      <c r="I296" s="219"/>
      <c r="J296" s="220">
        <f>ROUND(I296*H296,2)</f>
        <v>0</v>
      </c>
      <c r="K296" s="216" t="s">
        <v>157</v>
      </c>
      <c r="L296" s="46"/>
      <c r="M296" s="221" t="s">
        <v>19</v>
      </c>
      <c r="N296" s="222" t="s">
        <v>43</v>
      </c>
      <c r="O296" s="86"/>
      <c r="P296" s="223">
        <f>O296*H296</f>
        <v>0</v>
      </c>
      <c r="Q296" s="223">
        <v>0</v>
      </c>
      <c r="R296" s="223">
        <f>Q296*H296</f>
        <v>0</v>
      </c>
      <c r="S296" s="223">
        <v>0</v>
      </c>
      <c r="T296" s="224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5" t="s">
        <v>158</v>
      </c>
      <c r="AT296" s="225" t="s">
        <v>153</v>
      </c>
      <c r="AU296" s="225" t="s">
        <v>82</v>
      </c>
      <c r="AY296" s="19" t="s">
        <v>151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9" t="s">
        <v>80</v>
      </c>
      <c r="BK296" s="226">
        <f>ROUND(I296*H296,2)</f>
        <v>0</v>
      </c>
      <c r="BL296" s="19" t="s">
        <v>158</v>
      </c>
      <c r="BM296" s="225" t="s">
        <v>1205</v>
      </c>
    </row>
    <row r="297" s="2" customFormat="1">
      <c r="A297" s="40"/>
      <c r="B297" s="41"/>
      <c r="C297" s="42"/>
      <c r="D297" s="227" t="s">
        <v>160</v>
      </c>
      <c r="E297" s="42"/>
      <c r="F297" s="228" t="s">
        <v>1206</v>
      </c>
      <c r="G297" s="42"/>
      <c r="H297" s="42"/>
      <c r="I297" s="229"/>
      <c r="J297" s="42"/>
      <c r="K297" s="42"/>
      <c r="L297" s="46"/>
      <c r="M297" s="230"/>
      <c r="N297" s="231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160</v>
      </c>
      <c r="AU297" s="19" t="s">
        <v>82</v>
      </c>
    </row>
    <row r="298" s="2" customFormat="1" ht="16.5" customHeight="1">
      <c r="A298" s="40"/>
      <c r="B298" s="41"/>
      <c r="C298" s="214" t="s">
        <v>376</v>
      </c>
      <c r="D298" s="214" t="s">
        <v>153</v>
      </c>
      <c r="E298" s="215" t="s">
        <v>1207</v>
      </c>
      <c r="F298" s="216" t="s">
        <v>1208</v>
      </c>
      <c r="G298" s="217" t="s">
        <v>156</v>
      </c>
      <c r="H298" s="218">
        <v>35.079000000000001</v>
      </c>
      <c r="I298" s="219"/>
      <c r="J298" s="220">
        <f>ROUND(I298*H298,2)</f>
        <v>0</v>
      </c>
      <c r="K298" s="216" t="s">
        <v>157</v>
      </c>
      <c r="L298" s="46"/>
      <c r="M298" s="221" t="s">
        <v>19</v>
      </c>
      <c r="N298" s="222" t="s">
        <v>43</v>
      </c>
      <c r="O298" s="86"/>
      <c r="P298" s="223">
        <f>O298*H298</f>
        <v>0</v>
      </c>
      <c r="Q298" s="223">
        <v>0.0014400000000000001</v>
      </c>
      <c r="R298" s="223">
        <f>Q298*H298</f>
        <v>0.050513760000000005</v>
      </c>
      <c r="S298" s="223">
        <v>0</v>
      </c>
      <c r="T298" s="224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5" t="s">
        <v>158</v>
      </c>
      <c r="AT298" s="225" t="s">
        <v>153</v>
      </c>
      <c r="AU298" s="225" t="s">
        <v>82</v>
      </c>
      <c r="AY298" s="19" t="s">
        <v>151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9" t="s">
        <v>80</v>
      </c>
      <c r="BK298" s="226">
        <f>ROUND(I298*H298,2)</f>
        <v>0</v>
      </c>
      <c r="BL298" s="19" t="s">
        <v>158</v>
      </c>
      <c r="BM298" s="225" t="s">
        <v>1209</v>
      </c>
    </row>
    <row r="299" s="2" customFormat="1">
      <c r="A299" s="40"/>
      <c r="B299" s="41"/>
      <c r="C299" s="42"/>
      <c r="D299" s="227" t="s">
        <v>160</v>
      </c>
      <c r="E299" s="42"/>
      <c r="F299" s="228" t="s">
        <v>1210</v>
      </c>
      <c r="G299" s="42"/>
      <c r="H299" s="42"/>
      <c r="I299" s="229"/>
      <c r="J299" s="42"/>
      <c r="K299" s="42"/>
      <c r="L299" s="46"/>
      <c r="M299" s="230"/>
      <c r="N299" s="231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160</v>
      </c>
      <c r="AU299" s="19" t="s">
        <v>82</v>
      </c>
    </row>
    <row r="300" s="13" customFormat="1">
      <c r="A300" s="13"/>
      <c r="B300" s="232"/>
      <c r="C300" s="233"/>
      <c r="D300" s="227" t="s">
        <v>162</v>
      </c>
      <c r="E300" s="234" t="s">
        <v>19</v>
      </c>
      <c r="F300" s="235" t="s">
        <v>1211</v>
      </c>
      <c r="G300" s="233"/>
      <c r="H300" s="236">
        <v>35.079000000000001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162</v>
      </c>
      <c r="AU300" s="242" t="s">
        <v>82</v>
      </c>
      <c r="AV300" s="13" t="s">
        <v>82</v>
      </c>
      <c r="AW300" s="13" t="s">
        <v>33</v>
      </c>
      <c r="AX300" s="13" t="s">
        <v>80</v>
      </c>
      <c r="AY300" s="242" t="s">
        <v>151</v>
      </c>
    </row>
    <row r="301" s="2" customFormat="1" ht="16.5" customHeight="1">
      <c r="A301" s="40"/>
      <c r="B301" s="41"/>
      <c r="C301" s="214" t="s">
        <v>380</v>
      </c>
      <c r="D301" s="214" t="s">
        <v>153</v>
      </c>
      <c r="E301" s="215" t="s">
        <v>1212</v>
      </c>
      <c r="F301" s="216" t="s">
        <v>1213</v>
      </c>
      <c r="G301" s="217" t="s">
        <v>156</v>
      </c>
      <c r="H301" s="218">
        <v>35.079000000000001</v>
      </c>
      <c r="I301" s="219"/>
      <c r="J301" s="220">
        <f>ROUND(I301*H301,2)</f>
        <v>0</v>
      </c>
      <c r="K301" s="216" t="s">
        <v>157</v>
      </c>
      <c r="L301" s="46"/>
      <c r="M301" s="221" t="s">
        <v>19</v>
      </c>
      <c r="N301" s="222" t="s">
        <v>43</v>
      </c>
      <c r="O301" s="86"/>
      <c r="P301" s="223">
        <f>O301*H301</f>
        <v>0</v>
      </c>
      <c r="Q301" s="223">
        <v>4.0000000000000003E-05</v>
      </c>
      <c r="R301" s="223">
        <f>Q301*H301</f>
        <v>0.0014031600000000001</v>
      </c>
      <c r="S301" s="223">
        <v>0</v>
      </c>
      <c r="T301" s="22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5" t="s">
        <v>158</v>
      </c>
      <c r="AT301" s="225" t="s">
        <v>153</v>
      </c>
      <c r="AU301" s="225" t="s">
        <v>82</v>
      </c>
      <c r="AY301" s="19" t="s">
        <v>151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9" t="s">
        <v>80</v>
      </c>
      <c r="BK301" s="226">
        <f>ROUND(I301*H301,2)</f>
        <v>0</v>
      </c>
      <c r="BL301" s="19" t="s">
        <v>158</v>
      </c>
      <c r="BM301" s="225" t="s">
        <v>1214</v>
      </c>
    </row>
    <row r="302" s="2" customFormat="1">
      <c r="A302" s="40"/>
      <c r="B302" s="41"/>
      <c r="C302" s="42"/>
      <c r="D302" s="227" t="s">
        <v>160</v>
      </c>
      <c r="E302" s="42"/>
      <c r="F302" s="228" t="s">
        <v>1215</v>
      </c>
      <c r="G302" s="42"/>
      <c r="H302" s="42"/>
      <c r="I302" s="229"/>
      <c r="J302" s="42"/>
      <c r="K302" s="42"/>
      <c r="L302" s="46"/>
      <c r="M302" s="230"/>
      <c r="N302" s="231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160</v>
      </c>
      <c r="AU302" s="19" t="s">
        <v>82</v>
      </c>
    </row>
    <row r="303" s="13" customFormat="1">
      <c r="A303" s="13"/>
      <c r="B303" s="232"/>
      <c r="C303" s="233"/>
      <c r="D303" s="227" t="s">
        <v>162</v>
      </c>
      <c r="E303" s="234" t="s">
        <v>19</v>
      </c>
      <c r="F303" s="235" t="s">
        <v>1211</v>
      </c>
      <c r="G303" s="233"/>
      <c r="H303" s="236">
        <v>35.079000000000001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162</v>
      </c>
      <c r="AU303" s="242" t="s">
        <v>82</v>
      </c>
      <c r="AV303" s="13" t="s">
        <v>82</v>
      </c>
      <c r="AW303" s="13" t="s">
        <v>33</v>
      </c>
      <c r="AX303" s="13" t="s">
        <v>80</v>
      </c>
      <c r="AY303" s="242" t="s">
        <v>151</v>
      </c>
    </row>
    <row r="304" s="2" customFormat="1" ht="16.5" customHeight="1">
      <c r="A304" s="40"/>
      <c r="B304" s="41"/>
      <c r="C304" s="214" t="s">
        <v>386</v>
      </c>
      <c r="D304" s="214" t="s">
        <v>153</v>
      </c>
      <c r="E304" s="215" t="s">
        <v>1216</v>
      </c>
      <c r="F304" s="216" t="s">
        <v>1217</v>
      </c>
      <c r="G304" s="217" t="s">
        <v>405</v>
      </c>
      <c r="H304" s="218">
        <v>1.7609999999999999</v>
      </c>
      <c r="I304" s="219"/>
      <c r="J304" s="220">
        <f>ROUND(I304*H304,2)</f>
        <v>0</v>
      </c>
      <c r="K304" s="216" t="s">
        <v>157</v>
      </c>
      <c r="L304" s="46"/>
      <c r="M304" s="221" t="s">
        <v>19</v>
      </c>
      <c r="N304" s="222" t="s">
        <v>43</v>
      </c>
      <c r="O304" s="86"/>
      <c r="P304" s="223">
        <f>O304*H304</f>
        <v>0</v>
      </c>
      <c r="Q304" s="223">
        <v>1.0383</v>
      </c>
      <c r="R304" s="223">
        <f>Q304*H304</f>
        <v>1.8284463</v>
      </c>
      <c r="S304" s="223">
        <v>0</v>
      </c>
      <c r="T304" s="224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5" t="s">
        <v>158</v>
      </c>
      <c r="AT304" s="225" t="s">
        <v>153</v>
      </c>
      <c r="AU304" s="225" t="s">
        <v>82</v>
      </c>
      <c r="AY304" s="19" t="s">
        <v>151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9" t="s">
        <v>80</v>
      </c>
      <c r="BK304" s="226">
        <f>ROUND(I304*H304,2)</f>
        <v>0</v>
      </c>
      <c r="BL304" s="19" t="s">
        <v>158</v>
      </c>
      <c r="BM304" s="225" t="s">
        <v>1218</v>
      </c>
    </row>
    <row r="305" s="2" customFormat="1">
      <c r="A305" s="40"/>
      <c r="B305" s="41"/>
      <c r="C305" s="42"/>
      <c r="D305" s="227" t="s">
        <v>160</v>
      </c>
      <c r="E305" s="42"/>
      <c r="F305" s="228" t="s">
        <v>1219</v>
      </c>
      <c r="G305" s="42"/>
      <c r="H305" s="42"/>
      <c r="I305" s="229"/>
      <c r="J305" s="42"/>
      <c r="K305" s="42"/>
      <c r="L305" s="46"/>
      <c r="M305" s="230"/>
      <c r="N305" s="231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160</v>
      </c>
      <c r="AU305" s="19" t="s">
        <v>82</v>
      </c>
    </row>
    <row r="306" s="13" customFormat="1">
      <c r="A306" s="13"/>
      <c r="B306" s="232"/>
      <c r="C306" s="233"/>
      <c r="D306" s="227" t="s">
        <v>162</v>
      </c>
      <c r="E306" s="234" t="s">
        <v>19</v>
      </c>
      <c r="F306" s="235" t="s">
        <v>1220</v>
      </c>
      <c r="G306" s="233"/>
      <c r="H306" s="236">
        <v>1.7609999999999999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162</v>
      </c>
      <c r="AU306" s="242" t="s">
        <v>82</v>
      </c>
      <c r="AV306" s="13" t="s">
        <v>82</v>
      </c>
      <c r="AW306" s="13" t="s">
        <v>33</v>
      </c>
      <c r="AX306" s="13" t="s">
        <v>80</v>
      </c>
      <c r="AY306" s="242" t="s">
        <v>151</v>
      </c>
    </row>
    <row r="307" s="12" customFormat="1" ht="22.8" customHeight="1">
      <c r="A307" s="12"/>
      <c r="B307" s="198"/>
      <c r="C307" s="199"/>
      <c r="D307" s="200" t="s">
        <v>71</v>
      </c>
      <c r="E307" s="212" t="s">
        <v>169</v>
      </c>
      <c r="F307" s="212" t="s">
        <v>1221</v>
      </c>
      <c r="G307" s="199"/>
      <c r="H307" s="199"/>
      <c r="I307" s="202"/>
      <c r="J307" s="213">
        <f>BK307</f>
        <v>0</v>
      </c>
      <c r="K307" s="199"/>
      <c r="L307" s="204"/>
      <c r="M307" s="205"/>
      <c r="N307" s="206"/>
      <c r="O307" s="206"/>
      <c r="P307" s="207">
        <f>SUM(P308:P367)</f>
        <v>0</v>
      </c>
      <c r="Q307" s="206"/>
      <c r="R307" s="207">
        <f>SUM(R308:R367)</f>
        <v>6.4696446000000005</v>
      </c>
      <c r="S307" s="206"/>
      <c r="T307" s="208">
        <f>SUM(T308:T367)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9" t="s">
        <v>80</v>
      </c>
      <c r="AT307" s="210" t="s">
        <v>71</v>
      </c>
      <c r="AU307" s="210" t="s">
        <v>80</v>
      </c>
      <c r="AY307" s="209" t="s">
        <v>151</v>
      </c>
      <c r="BK307" s="211">
        <f>SUM(BK308:BK367)</f>
        <v>0</v>
      </c>
    </row>
    <row r="308" s="2" customFormat="1" ht="16.5" customHeight="1">
      <c r="A308" s="40"/>
      <c r="B308" s="41"/>
      <c r="C308" s="214" t="s">
        <v>395</v>
      </c>
      <c r="D308" s="214" t="s">
        <v>153</v>
      </c>
      <c r="E308" s="215" t="s">
        <v>1222</v>
      </c>
      <c r="F308" s="216" t="s">
        <v>1223</v>
      </c>
      <c r="G308" s="217" t="s">
        <v>581</v>
      </c>
      <c r="H308" s="218">
        <v>0.22900000000000001</v>
      </c>
      <c r="I308" s="219"/>
      <c r="J308" s="220">
        <f>ROUND(I308*H308,2)</f>
        <v>0</v>
      </c>
      <c r="K308" s="216" t="s">
        <v>19</v>
      </c>
      <c r="L308" s="46"/>
      <c r="M308" s="221" t="s">
        <v>19</v>
      </c>
      <c r="N308" s="222" t="s">
        <v>43</v>
      </c>
      <c r="O308" s="86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5" t="s">
        <v>158</v>
      </c>
      <c r="AT308" s="225" t="s">
        <v>153</v>
      </c>
      <c r="AU308" s="225" t="s">
        <v>82</v>
      </c>
      <c r="AY308" s="19" t="s">
        <v>151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9" t="s">
        <v>80</v>
      </c>
      <c r="BK308" s="226">
        <f>ROUND(I308*H308,2)</f>
        <v>0</v>
      </c>
      <c r="BL308" s="19" t="s">
        <v>158</v>
      </c>
      <c r="BM308" s="225" t="s">
        <v>1224</v>
      </c>
    </row>
    <row r="309" s="2" customFormat="1">
      <c r="A309" s="40"/>
      <c r="B309" s="41"/>
      <c r="C309" s="42"/>
      <c r="D309" s="227" t="s">
        <v>160</v>
      </c>
      <c r="E309" s="42"/>
      <c r="F309" s="228" t="s">
        <v>1225</v>
      </c>
      <c r="G309" s="42"/>
      <c r="H309" s="42"/>
      <c r="I309" s="229"/>
      <c r="J309" s="42"/>
      <c r="K309" s="42"/>
      <c r="L309" s="46"/>
      <c r="M309" s="230"/>
      <c r="N309" s="231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160</v>
      </c>
      <c r="AU309" s="19" t="s">
        <v>82</v>
      </c>
    </row>
    <row r="310" s="13" customFormat="1">
      <c r="A310" s="13"/>
      <c r="B310" s="232"/>
      <c r="C310" s="233"/>
      <c r="D310" s="227" t="s">
        <v>162</v>
      </c>
      <c r="E310" s="234" t="s">
        <v>19</v>
      </c>
      <c r="F310" s="235" t="s">
        <v>1226</v>
      </c>
      <c r="G310" s="233"/>
      <c r="H310" s="236">
        <v>0.22900000000000001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162</v>
      </c>
      <c r="AU310" s="242" t="s">
        <v>82</v>
      </c>
      <c r="AV310" s="13" t="s">
        <v>82</v>
      </c>
      <c r="AW310" s="13" t="s">
        <v>33</v>
      </c>
      <c r="AX310" s="13" t="s">
        <v>80</v>
      </c>
      <c r="AY310" s="242" t="s">
        <v>151</v>
      </c>
    </row>
    <row r="311" s="2" customFormat="1" ht="16.5" customHeight="1">
      <c r="A311" s="40"/>
      <c r="B311" s="41"/>
      <c r="C311" s="214" t="s">
        <v>402</v>
      </c>
      <c r="D311" s="214" t="s">
        <v>153</v>
      </c>
      <c r="E311" s="215" t="s">
        <v>1227</v>
      </c>
      <c r="F311" s="216" t="s">
        <v>1228</v>
      </c>
      <c r="G311" s="217" t="s">
        <v>225</v>
      </c>
      <c r="H311" s="218">
        <v>32</v>
      </c>
      <c r="I311" s="219"/>
      <c r="J311" s="220">
        <f>ROUND(I311*H311,2)</f>
        <v>0</v>
      </c>
      <c r="K311" s="216" t="s">
        <v>157</v>
      </c>
      <c r="L311" s="46"/>
      <c r="M311" s="221" t="s">
        <v>19</v>
      </c>
      <c r="N311" s="222" t="s">
        <v>43</v>
      </c>
      <c r="O311" s="86"/>
      <c r="P311" s="223">
        <f>O311*H311</f>
        <v>0</v>
      </c>
      <c r="Q311" s="223">
        <v>0.0011900000000000001</v>
      </c>
      <c r="R311" s="223">
        <f>Q311*H311</f>
        <v>0.038080000000000003</v>
      </c>
      <c r="S311" s="223">
        <v>0</v>
      </c>
      <c r="T311" s="224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5" t="s">
        <v>158</v>
      </c>
      <c r="AT311" s="225" t="s">
        <v>153</v>
      </c>
      <c r="AU311" s="225" t="s">
        <v>82</v>
      </c>
      <c r="AY311" s="19" t="s">
        <v>151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9" t="s">
        <v>80</v>
      </c>
      <c r="BK311" s="226">
        <f>ROUND(I311*H311,2)</f>
        <v>0</v>
      </c>
      <c r="BL311" s="19" t="s">
        <v>158</v>
      </c>
      <c r="BM311" s="225" t="s">
        <v>1229</v>
      </c>
    </row>
    <row r="312" s="2" customFormat="1">
      <c r="A312" s="40"/>
      <c r="B312" s="41"/>
      <c r="C312" s="42"/>
      <c r="D312" s="227" t="s">
        <v>160</v>
      </c>
      <c r="E312" s="42"/>
      <c r="F312" s="228" t="s">
        <v>1228</v>
      </c>
      <c r="G312" s="42"/>
      <c r="H312" s="42"/>
      <c r="I312" s="229"/>
      <c r="J312" s="42"/>
      <c r="K312" s="42"/>
      <c r="L312" s="46"/>
      <c r="M312" s="230"/>
      <c r="N312" s="231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160</v>
      </c>
      <c r="AU312" s="19" t="s">
        <v>82</v>
      </c>
    </row>
    <row r="313" s="2" customFormat="1">
      <c r="A313" s="40"/>
      <c r="B313" s="41"/>
      <c r="C313" s="42"/>
      <c r="D313" s="227" t="s">
        <v>175</v>
      </c>
      <c r="E313" s="42"/>
      <c r="F313" s="243" t="s">
        <v>1230</v>
      </c>
      <c r="G313" s="42"/>
      <c r="H313" s="42"/>
      <c r="I313" s="229"/>
      <c r="J313" s="42"/>
      <c r="K313" s="42"/>
      <c r="L313" s="46"/>
      <c r="M313" s="230"/>
      <c r="N313" s="231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175</v>
      </c>
      <c r="AU313" s="19" t="s">
        <v>82</v>
      </c>
    </row>
    <row r="314" s="13" customFormat="1">
      <c r="A314" s="13"/>
      <c r="B314" s="232"/>
      <c r="C314" s="233"/>
      <c r="D314" s="227" t="s">
        <v>162</v>
      </c>
      <c r="E314" s="234" t="s">
        <v>19</v>
      </c>
      <c r="F314" s="235" t="s">
        <v>1231</v>
      </c>
      <c r="G314" s="233"/>
      <c r="H314" s="236">
        <v>32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162</v>
      </c>
      <c r="AU314" s="242" t="s">
        <v>82</v>
      </c>
      <c r="AV314" s="13" t="s">
        <v>82</v>
      </c>
      <c r="AW314" s="13" t="s">
        <v>33</v>
      </c>
      <c r="AX314" s="13" t="s">
        <v>80</v>
      </c>
      <c r="AY314" s="242" t="s">
        <v>151</v>
      </c>
    </row>
    <row r="315" s="2" customFormat="1" ht="16.5" customHeight="1">
      <c r="A315" s="40"/>
      <c r="B315" s="41"/>
      <c r="C315" s="280" t="s">
        <v>409</v>
      </c>
      <c r="D315" s="280" t="s">
        <v>455</v>
      </c>
      <c r="E315" s="281" t="s">
        <v>1232</v>
      </c>
      <c r="F315" s="282" t="s">
        <v>1233</v>
      </c>
      <c r="G315" s="283" t="s">
        <v>220</v>
      </c>
      <c r="H315" s="284">
        <v>32</v>
      </c>
      <c r="I315" s="285"/>
      <c r="J315" s="286">
        <f>ROUND(I315*H315,2)</f>
        <v>0</v>
      </c>
      <c r="K315" s="282" t="s">
        <v>19</v>
      </c>
      <c r="L315" s="287"/>
      <c r="M315" s="288" t="s">
        <v>19</v>
      </c>
      <c r="N315" s="289" t="s">
        <v>43</v>
      </c>
      <c r="O315" s="86"/>
      <c r="P315" s="223">
        <f>O315*H315</f>
        <v>0</v>
      </c>
      <c r="Q315" s="223">
        <v>0.0060000000000000001</v>
      </c>
      <c r="R315" s="223">
        <f>Q315*H315</f>
        <v>0.192</v>
      </c>
      <c r="S315" s="223">
        <v>0</v>
      </c>
      <c r="T315" s="22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5" t="s">
        <v>205</v>
      </c>
      <c r="AT315" s="225" t="s">
        <v>455</v>
      </c>
      <c r="AU315" s="225" t="s">
        <v>82</v>
      </c>
      <c r="AY315" s="19" t="s">
        <v>151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9" t="s">
        <v>80</v>
      </c>
      <c r="BK315" s="226">
        <f>ROUND(I315*H315,2)</f>
        <v>0</v>
      </c>
      <c r="BL315" s="19" t="s">
        <v>158</v>
      </c>
      <c r="BM315" s="225" t="s">
        <v>1234</v>
      </c>
    </row>
    <row r="316" s="2" customFormat="1">
      <c r="A316" s="40"/>
      <c r="B316" s="41"/>
      <c r="C316" s="42"/>
      <c r="D316" s="227" t="s">
        <v>160</v>
      </c>
      <c r="E316" s="42"/>
      <c r="F316" s="228" t="s">
        <v>1233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160</v>
      </c>
      <c r="AU316" s="19" t="s">
        <v>82</v>
      </c>
    </row>
    <row r="317" s="2" customFormat="1" ht="16.5" customHeight="1">
      <c r="A317" s="40"/>
      <c r="B317" s="41"/>
      <c r="C317" s="214" t="s">
        <v>414</v>
      </c>
      <c r="D317" s="214" t="s">
        <v>153</v>
      </c>
      <c r="E317" s="215" t="s">
        <v>1235</v>
      </c>
      <c r="F317" s="216" t="s">
        <v>1236</v>
      </c>
      <c r="G317" s="217" t="s">
        <v>581</v>
      </c>
      <c r="H317" s="218">
        <v>6.327</v>
      </c>
      <c r="I317" s="219"/>
      <c r="J317" s="220">
        <f>ROUND(I317*H317,2)</f>
        <v>0</v>
      </c>
      <c r="K317" s="216" t="s">
        <v>157</v>
      </c>
      <c r="L317" s="46"/>
      <c r="M317" s="221" t="s">
        <v>19</v>
      </c>
      <c r="N317" s="222" t="s">
        <v>43</v>
      </c>
      <c r="O317" s="86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5" t="s">
        <v>158</v>
      </c>
      <c r="AT317" s="225" t="s">
        <v>153</v>
      </c>
      <c r="AU317" s="225" t="s">
        <v>82</v>
      </c>
      <c r="AY317" s="19" t="s">
        <v>151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9" t="s">
        <v>80</v>
      </c>
      <c r="BK317" s="226">
        <f>ROUND(I317*H317,2)</f>
        <v>0</v>
      </c>
      <c r="BL317" s="19" t="s">
        <v>158</v>
      </c>
      <c r="BM317" s="225" t="s">
        <v>1237</v>
      </c>
    </row>
    <row r="318" s="2" customFormat="1">
      <c r="A318" s="40"/>
      <c r="B318" s="41"/>
      <c r="C318" s="42"/>
      <c r="D318" s="227" t="s">
        <v>160</v>
      </c>
      <c r="E318" s="42"/>
      <c r="F318" s="228" t="s">
        <v>1238</v>
      </c>
      <c r="G318" s="42"/>
      <c r="H318" s="42"/>
      <c r="I318" s="229"/>
      <c r="J318" s="42"/>
      <c r="K318" s="42"/>
      <c r="L318" s="46"/>
      <c r="M318" s="230"/>
      <c r="N318" s="231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160</v>
      </c>
      <c r="AU318" s="19" t="s">
        <v>82</v>
      </c>
    </row>
    <row r="319" s="13" customFormat="1">
      <c r="A319" s="13"/>
      <c r="B319" s="232"/>
      <c r="C319" s="233"/>
      <c r="D319" s="227" t="s">
        <v>162</v>
      </c>
      <c r="E319" s="234" t="s">
        <v>19</v>
      </c>
      <c r="F319" s="235" t="s">
        <v>1239</v>
      </c>
      <c r="G319" s="233"/>
      <c r="H319" s="236">
        <v>6.327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162</v>
      </c>
      <c r="AU319" s="242" t="s">
        <v>82</v>
      </c>
      <c r="AV319" s="13" t="s">
        <v>82</v>
      </c>
      <c r="AW319" s="13" t="s">
        <v>33</v>
      </c>
      <c r="AX319" s="13" t="s">
        <v>80</v>
      </c>
      <c r="AY319" s="242" t="s">
        <v>151</v>
      </c>
    </row>
    <row r="320" s="2" customFormat="1" ht="16.5" customHeight="1">
      <c r="A320" s="40"/>
      <c r="B320" s="41"/>
      <c r="C320" s="214" t="s">
        <v>420</v>
      </c>
      <c r="D320" s="214" t="s">
        <v>153</v>
      </c>
      <c r="E320" s="215" t="s">
        <v>1240</v>
      </c>
      <c r="F320" s="216" t="s">
        <v>1241</v>
      </c>
      <c r="G320" s="217" t="s">
        <v>581</v>
      </c>
      <c r="H320" s="218">
        <v>6.556</v>
      </c>
      <c r="I320" s="219"/>
      <c r="J320" s="220">
        <f>ROUND(I320*H320,2)</f>
        <v>0</v>
      </c>
      <c r="K320" s="216" t="s">
        <v>157</v>
      </c>
      <c r="L320" s="46"/>
      <c r="M320" s="221" t="s">
        <v>19</v>
      </c>
      <c r="N320" s="222" t="s">
        <v>43</v>
      </c>
      <c r="O320" s="86"/>
      <c r="P320" s="223">
        <f>O320*H320</f>
        <v>0</v>
      </c>
      <c r="Q320" s="223">
        <v>0</v>
      </c>
      <c r="R320" s="223">
        <f>Q320*H320</f>
        <v>0</v>
      </c>
      <c r="S320" s="223">
        <v>0</v>
      </c>
      <c r="T320" s="224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5" t="s">
        <v>158</v>
      </c>
      <c r="AT320" s="225" t="s">
        <v>153</v>
      </c>
      <c r="AU320" s="225" t="s">
        <v>82</v>
      </c>
      <c r="AY320" s="19" t="s">
        <v>151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9" t="s">
        <v>80</v>
      </c>
      <c r="BK320" s="226">
        <f>ROUND(I320*H320,2)</f>
        <v>0</v>
      </c>
      <c r="BL320" s="19" t="s">
        <v>158</v>
      </c>
      <c r="BM320" s="225" t="s">
        <v>1242</v>
      </c>
    </row>
    <row r="321" s="2" customFormat="1">
      <c r="A321" s="40"/>
      <c r="B321" s="41"/>
      <c r="C321" s="42"/>
      <c r="D321" s="227" t="s">
        <v>160</v>
      </c>
      <c r="E321" s="42"/>
      <c r="F321" s="228" t="s">
        <v>1243</v>
      </c>
      <c r="G321" s="42"/>
      <c r="H321" s="42"/>
      <c r="I321" s="229"/>
      <c r="J321" s="42"/>
      <c r="K321" s="42"/>
      <c r="L321" s="46"/>
      <c r="M321" s="230"/>
      <c r="N321" s="231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160</v>
      </c>
      <c r="AU321" s="19" t="s">
        <v>82</v>
      </c>
    </row>
    <row r="322" s="13" customFormat="1">
      <c r="A322" s="13"/>
      <c r="B322" s="232"/>
      <c r="C322" s="233"/>
      <c r="D322" s="227" t="s">
        <v>162</v>
      </c>
      <c r="E322" s="234" t="s">
        <v>19</v>
      </c>
      <c r="F322" s="235" t="s">
        <v>1244</v>
      </c>
      <c r="G322" s="233"/>
      <c r="H322" s="236">
        <v>6.556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162</v>
      </c>
      <c r="AU322" s="242" t="s">
        <v>82</v>
      </c>
      <c r="AV322" s="13" t="s">
        <v>82</v>
      </c>
      <c r="AW322" s="13" t="s">
        <v>33</v>
      </c>
      <c r="AX322" s="13" t="s">
        <v>80</v>
      </c>
      <c r="AY322" s="242" t="s">
        <v>151</v>
      </c>
    </row>
    <row r="323" s="2" customFormat="1" ht="16.5" customHeight="1">
      <c r="A323" s="40"/>
      <c r="B323" s="41"/>
      <c r="C323" s="214" t="s">
        <v>429</v>
      </c>
      <c r="D323" s="214" t="s">
        <v>153</v>
      </c>
      <c r="E323" s="215" t="s">
        <v>1245</v>
      </c>
      <c r="F323" s="216" t="s">
        <v>1246</v>
      </c>
      <c r="G323" s="217" t="s">
        <v>156</v>
      </c>
      <c r="H323" s="218">
        <v>44.137</v>
      </c>
      <c r="I323" s="219"/>
      <c r="J323" s="220">
        <f>ROUND(I323*H323,2)</f>
        <v>0</v>
      </c>
      <c r="K323" s="216" t="s">
        <v>157</v>
      </c>
      <c r="L323" s="46"/>
      <c r="M323" s="221" t="s">
        <v>19</v>
      </c>
      <c r="N323" s="222" t="s">
        <v>43</v>
      </c>
      <c r="O323" s="86"/>
      <c r="P323" s="223">
        <f>O323*H323</f>
        <v>0</v>
      </c>
      <c r="Q323" s="223">
        <v>0.00182</v>
      </c>
      <c r="R323" s="223">
        <f>Q323*H323</f>
        <v>0.080329339999999999</v>
      </c>
      <c r="S323" s="223">
        <v>0</v>
      </c>
      <c r="T323" s="224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5" t="s">
        <v>158</v>
      </c>
      <c r="AT323" s="225" t="s">
        <v>153</v>
      </c>
      <c r="AU323" s="225" t="s">
        <v>82</v>
      </c>
      <c r="AY323" s="19" t="s">
        <v>151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9" t="s">
        <v>80</v>
      </c>
      <c r="BK323" s="226">
        <f>ROUND(I323*H323,2)</f>
        <v>0</v>
      </c>
      <c r="BL323" s="19" t="s">
        <v>158</v>
      </c>
      <c r="BM323" s="225" t="s">
        <v>1247</v>
      </c>
    </row>
    <row r="324" s="2" customFormat="1">
      <c r="A324" s="40"/>
      <c r="B324" s="41"/>
      <c r="C324" s="42"/>
      <c r="D324" s="227" t="s">
        <v>160</v>
      </c>
      <c r="E324" s="42"/>
      <c r="F324" s="228" t="s">
        <v>1248</v>
      </c>
      <c r="G324" s="42"/>
      <c r="H324" s="42"/>
      <c r="I324" s="229"/>
      <c r="J324" s="42"/>
      <c r="K324" s="42"/>
      <c r="L324" s="46"/>
      <c r="M324" s="230"/>
      <c r="N324" s="231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160</v>
      </c>
      <c r="AU324" s="19" t="s">
        <v>82</v>
      </c>
    </row>
    <row r="325" s="13" customFormat="1">
      <c r="A325" s="13"/>
      <c r="B325" s="232"/>
      <c r="C325" s="233"/>
      <c r="D325" s="227" t="s">
        <v>162</v>
      </c>
      <c r="E325" s="234" t="s">
        <v>19</v>
      </c>
      <c r="F325" s="235" t="s">
        <v>1249</v>
      </c>
      <c r="G325" s="233"/>
      <c r="H325" s="236">
        <v>44.137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162</v>
      </c>
      <c r="AU325" s="242" t="s">
        <v>82</v>
      </c>
      <c r="AV325" s="13" t="s">
        <v>82</v>
      </c>
      <c r="AW325" s="13" t="s">
        <v>33</v>
      </c>
      <c r="AX325" s="13" t="s">
        <v>80</v>
      </c>
      <c r="AY325" s="242" t="s">
        <v>151</v>
      </c>
    </row>
    <row r="326" s="2" customFormat="1" ht="16.5" customHeight="1">
      <c r="A326" s="40"/>
      <c r="B326" s="41"/>
      <c r="C326" s="214" t="s">
        <v>1250</v>
      </c>
      <c r="D326" s="214" t="s">
        <v>153</v>
      </c>
      <c r="E326" s="215" t="s">
        <v>1251</v>
      </c>
      <c r="F326" s="216" t="s">
        <v>1252</v>
      </c>
      <c r="G326" s="217" t="s">
        <v>156</v>
      </c>
      <c r="H326" s="218">
        <v>44.137</v>
      </c>
      <c r="I326" s="219"/>
      <c r="J326" s="220">
        <f>ROUND(I326*H326,2)</f>
        <v>0</v>
      </c>
      <c r="K326" s="216" t="s">
        <v>157</v>
      </c>
      <c r="L326" s="46"/>
      <c r="M326" s="221" t="s">
        <v>19</v>
      </c>
      <c r="N326" s="222" t="s">
        <v>43</v>
      </c>
      <c r="O326" s="86"/>
      <c r="P326" s="223">
        <f>O326*H326</f>
        <v>0</v>
      </c>
      <c r="Q326" s="223">
        <v>4.0000000000000003E-05</v>
      </c>
      <c r="R326" s="223">
        <f>Q326*H326</f>
        <v>0.0017654800000000003</v>
      </c>
      <c r="S326" s="223">
        <v>0</v>
      </c>
      <c r="T326" s="224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5" t="s">
        <v>158</v>
      </c>
      <c r="AT326" s="225" t="s">
        <v>153</v>
      </c>
      <c r="AU326" s="225" t="s">
        <v>82</v>
      </c>
      <c r="AY326" s="19" t="s">
        <v>151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9" t="s">
        <v>80</v>
      </c>
      <c r="BK326" s="226">
        <f>ROUND(I326*H326,2)</f>
        <v>0</v>
      </c>
      <c r="BL326" s="19" t="s">
        <v>158</v>
      </c>
      <c r="BM326" s="225" t="s">
        <v>1253</v>
      </c>
    </row>
    <row r="327" s="2" customFormat="1">
      <c r="A327" s="40"/>
      <c r="B327" s="41"/>
      <c r="C327" s="42"/>
      <c r="D327" s="227" t="s">
        <v>160</v>
      </c>
      <c r="E327" s="42"/>
      <c r="F327" s="228" t="s">
        <v>1254</v>
      </c>
      <c r="G327" s="42"/>
      <c r="H327" s="42"/>
      <c r="I327" s="229"/>
      <c r="J327" s="42"/>
      <c r="K327" s="42"/>
      <c r="L327" s="46"/>
      <c r="M327" s="230"/>
      <c r="N327" s="231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160</v>
      </c>
      <c r="AU327" s="19" t="s">
        <v>82</v>
      </c>
    </row>
    <row r="328" s="13" customFormat="1">
      <c r="A328" s="13"/>
      <c r="B328" s="232"/>
      <c r="C328" s="233"/>
      <c r="D328" s="227" t="s">
        <v>162</v>
      </c>
      <c r="E328" s="234" t="s">
        <v>19</v>
      </c>
      <c r="F328" s="235" t="s">
        <v>1249</v>
      </c>
      <c r="G328" s="233"/>
      <c r="H328" s="236">
        <v>44.137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162</v>
      </c>
      <c r="AU328" s="242" t="s">
        <v>82</v>
      </c>
      <c r="AV328" s="13" t="s">
        <v>82</v>
      </c>
      <c r="AW328" s="13" t="s">
        <v>33</v>
      </c>
      <c r="AX328" s="13" t="s">
        <v>80</v>
      </c>
      <c r="AY328" s="242" t="s">
        <v>151</v>
      </c>
    </row>
    <row r="329" s="2" customFormat="1" ht="16.5" customHeight="1">
      <c r="A329" s="40"/>
      <c r="B329" s="41"/>
      <c r="C329" s="214" t="s">
        <v>1255</v>
      </c>
      <c r="D329" s="214" t="s">
        <v>153</v>
      </c>
      <c r="E329" s="215" t="s">
        <v>1256</v>
      </c>
      <c r="F329" s="216" t="s">
        <v>1257</v>
      </c>
      <c r="G329" s="217" t="s">
        <v>405</v>
      </c>
      <c r="H329" s="218">
        <v>0.41399999999999998</v>
      </c>
      <c r="I329" s="219"/>
      <c r="J329" s="220">
        <f>ROUND(I329*H329,2)</f>
        <v>0</v>
      </c>
      <c r="K329" s="216" t="s">
        <v>157</v>
      </c>
      <c r="L329" s="46"/>
      <c r="M329" s="221" t="s">
        <v>19</v>
      </c>
      <c r="N329" s="222" t="s">
        <v>43</v>
      </c>
      <c r="O329" s="86"/>
      <c r="P329" s="223">
        <f>O329*H329</f>
        <v>0</v>
      </c>
      <c r="Q329" s="223">
        <v>1.0597300000000001</v>
      </c>
      <c r="R329" s="223">
        <f>Q329*H329</f>
        <v>0.43872822</v>
      </c>
      <c r="S329" s="223">
        <v>0</v>
      </c>
      <c r="T329" s="224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5" t="s">
        <v>158</v>
      </c>
      <c r="AT329" s="225" t="s">
        <v>153</v>
      </c>
      <c r="AU329" s="225" t="s">
        <v>82</v>
      </c>
      <c r="AY329" s="19" t="s">
        <v>151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9" t="s">
        <v>80</v>
      </c>
      <c r="BK329" s="226">
        <f>ROUND(I329*H329,2)</f>
        <v>0</v>
      </c>
      <c r="BL329" s="19" t="s">
        <v>158</v>
      </c>
      <c r="BM329" s="225" t="s">
        <v>1258</v>
      </c>
    </row>
    <row r="330" s="2" customFormat="1">
      <c r="A330" s="40"/>
      <c r="B330" s="41"/>
      <c r="C330" s="42"/>
      <c r="D330" s="227" t="s">
        <v>160</v>
      </c>
      <c r="E330" s="42"/>
      <c r="F330" s="228" t="s">
        <v>1259</v>
      </c>
      <c r="G330" s="42"/>
      <c r="H330" s="42"/>
      <c r="I330" s="229"/>
      <c r="J330" s="42"/>
      <c r="K330" s="42"/>
      <c r="L330" s="46"/>
      <c r="M330" s="230"/>
      <c r="N330" s="231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160</v>
      </c>
      <c r="AU330" s="19" t="s">
        <v>82</v>
      </c>
    </row>
    <row r="331" s="13" customFormat="1">
      <c r="A331" s="13"/>
      <c r="B331" s="232"/>
      <c r="C331" s="233"/>
      <c r="D331" s="227" t="s">
        <v>162</v>
      </c>
      <c r="E331" s="234" t="s">
        <v>19</v>
      </c>
      <c r="F331" s="235" t="s">
        <v>1260</v>
      </c>
      <c r="G331" s="233"/>
      <c r="H331" s="236">
        <v>0.41399999999999998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162</v>
      </c>
      <c r="AU331" s="242" t="s">
        <v>82</v>
      </c>
      <c r="AV331" s="13" t="s">
        <v>82</v>
      </c>
      <c r="AW331" s="13" t="s">
        <v>33</v>
      </c>
      <c r="AX331" s="13" t="s">
        <v>80</v>
      </c>
      <c r="AY331" s="242" t="s">
        <v>151</v>
      </c>
    </row>
    <row r="332" s="2" customFormat="1" ht="16.5" customHeight="1">
      <c r="A332" s="40"/>
      <c r="B332" s="41"/>
      <c r="C332" s="214" t="s">
        <v>1261</v>
      </c>
      <c r="D332" s="214" t="s">
        <v>153</v>
      </c>
      <c r="E332" s="215" t="s">
        <v>1262</v>
      </c>
      <c r="F332" s="216" t="s">
        <v>1263</v>
      </c>
      <c r="G332" s="217" t="s">
        <v>172</v>
      </c>
      <c r="H332" s="218">
        <v>23.789999999999999</v>
      </c>
      <c r="I332" s="219"/>
      <c r="J332" s="220">
        <f>ROUND(I332*H332,2)</f>
        <v>0</v>
      </c>
      <c r="K332" s="216" t="s">
        <v>19</v>
      </c>
      <c r="L332" s="46"/>
      <c r="M332" s="221" t="s">
        <v>19</v>
      </c>
      <c r="N332" s="222" t="s">
        <v>43</v>
      </c>
      <c r="O332" s="86"/>
      <c r="P332" s="223">
        <f>O332*H332</f>
        <v>0</v>
      </c>
      <c r="Q332" s="223">
        <v>0.0050000000000000001</v>
      </c>
      <c r="R332" s="223">
        <f>Q332*H332</f>
        <v>0.11895</v>
      </c>
      <c r="S332" s="223">
        <v>0</v>
      </c>
      <c r="T332" s="22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5" t="s">
        <v>158</v>
      </c>
      <c r="AT332" s="225" t="s">
        <v>153</v>
      </c>
      <c r="AU332" s="225" t="s">
        <v>82</v>
      </c>
      <c r="AY332" s="19" t="s">
        <v>151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9" t="s">
        <v>80</v>
      </c>
      <c r="BK332" s="226">
        <f>ROUND(I332*H332,2)</f>
        <v>0</v>
      </c>
      <c r="BL332" s="19" t="s">
        <v>158</v>
      </c>
      <c r="BM332" s="225" t="s">
        <v>1264</v>
      </c>
    </row>
    <row r="333" s="2" customFormat="1">
      <c r="A333" s="40"/>
      <c r="B333" s="41"/>
      <c r="C333" s="42"/>
      <c r="D333" s="227" t="s">
        <v>160</v>
      </c>
      <c r="E333" s="42"/>
      <c r="F333" s="228" t="s">
        <v>1265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160</v>
      </c>
      <c r="AU333" s="19" t="s">
        <v>82</v>
      </c>
    </row>
    <row r="334" s="13" customFormat="1">
      <c r="A334" s="13"/>
      <c r="B334" s="232"/>
      <c r="C334" s="233"/>
      <c r="D334" s="227" t="s">
        <v>162</v>
      </c>
      <c r="E334" s="234" t="s">
        <v>19</v>
      </c>
      <c r="F334" s="235" t="s">
        <v>1266</v>
      </c>
      <c r="G334" s="233"/>
      <c r="H334" s="236">
        <v>23.789999999999999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162</v>
      </c>
      <c r="AU334" s="242" t="s">
        <v>82</v>
      </c>
      <c r="AV334" s="13" t="s">
        <v>82</v>
      </c>
      <c r="AW334" s="13" t="s">
        <v>33</v>
      </c>
      <c r="AX334" s="13" t="s">
        <v>80</v>
      </c>
      <c r="AY334" s="242" t="s">
        <v>151</v>
      </c>
    </row>
    <row r="335" s="2" customFormat="1" ht="16.5" customHeight="1">
      <c r="A335" s="40"/>
      <c r="B335" s="41"/>
      <c r="C335" s="280" t="s">
        <v>1267</v>
      </c>
      <c r="D335" s="280" t="s">
        <v>455</v>
      </c>
      <c r="E335" s="281" t="s">
        <v>1268</v>
      </c>
      <c r="F335" s="282" t="s">
        <v>1269</v>
      </c>
      <c r="G335" s="283" t="s">
        <v>172</v>
      </c>
      <c r="H335" s="284">
        <v>23.789999999999999</v>
      </c>
      <c r="I335" s="285"/>
      <c r="J335" s="286">
        <f>ROUND(I335*H335,2)</f>
        <v>0</v>
      </c>
      <c r="K335" s="282" t="s">
        <v>19</v>
      </c>
      <c r="L335" s="287"/>
      <c r="M335" s="288" t="s">
        <v>19</v>
      </c>
      <c r="N335" s="289" t="s">
        <v>43</v>
      </c>
      <c r="O335" s="86"/>
      <c r="P335" s="223">
        <f>O335*H335</f>
        <v>0</v>
      </c>
      <c r="Q335" s="223">
        <v>0.059999999999999998</v>
      </c>
      <c r="R335" s="223">
        <f>Q335*H335</f>
        <v>1.4274</v>
      </c>
      <c r="S335" s="223">
        <v>0</v>
      </c>
      <c r="T335" s="224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5" t="s">
        <v>205</v>
      </c>
      <c r="AT335" s="225" t="s">
        <v>455</v>
      </c>
      <c r="AU335" s="225" t="s">
        <v>82</v>
      </c>
      <c r="AY335" s="19" t="s">
        <v>151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9" t="s">
        <v>80</v>
      </c>
      <c r="BK335" s="226">
        <f>ROUND(I335*H335,2)</f>
        <v>0</v>
      </c>
      <c r="BL335" s="19" t="s">
        <v>158</v>
      </c>
      <c r="BM335" s="225" t="s">
        <v>1270</v>
      </c>
    </row>
    <row r="336" s="2" customFormat="1">
      <c r="A336" s="40"/>
      <c r="B336" s="41"/>
      <c r="C336" s="42"/>
      <c r="D336" s="227" t="s">
        <v>160</v>
      </c>
      <c r="E336" s="42"/>
      <c r="F336" s="228" t="s">
        <v>1271</v>
      </c>
      <c r="G336" s="42"/>
      <c r="H336" s="42"/>
      <c r="I336" s="229"/>
      <c r="J336" s="42"/>
      <c r="K336" s="42"/>
      <c r="L336" s="46"/>
      <c r="M336" s="230"/>
      <c r="N336" s="231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160</v>
      </c>
      <c r="AU336" s="19" t="s">
        <v>82</v>
      </c>
    </row>
    <row r="337" s="2" customFormat="1" ht="16.5" customHeight="1">
      <c r="A337" s="40"/>
      <c r="B337" s="41"/>
      <c r="C337" s="214" t="s">
        <v>1272</v>
      </c>
      <c r="D337" s="214" t="s">
        <v>153</v>
      </c>
      <c r="E337" s="215" t="s">
        <v>1273</v>
      </c>
      <c r="F337" s="216" t="s">
        <v>1274</v>
      </c>
      <c r="G337" s="217" t="s">
        <v>581</v>
      </c>
      <c r="H337" s="218">
        <v>20.567</v>
      </c>
      <c r="I337" s="219"/>
      <c r="J337" s="220">
        <f>ROUND(I337*H337,2)</f>
        <v>0</v>
      </c>
      <c r="K337" s="216" t="s">
        <v>157</v>
      </c>
      <c r="L337" s="46"/>
      <c r="M337" s="221" t="s">
        <v>19</v>
      </c>
      <c r="N337" s="222" t="s">
        <v>43</v>
      </c>
      <c r="O337" s="86"/>
      <c r="P337" s="223">
        <f>O337*H337</f>
        <v>0</v>
      </c>
      <c r="Q337" s="223">
        <v>0</v>
      </c>
      <c r="R337" s="223">
        <f>Q337*H337</f>
        <v>0</v>
      </c>
      <c r="S337" s="223">
        <v>0</v>
      </c>
      <c r="T337" s="224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5" t="s">
        <v>158</v>
      </c>
      <c r="AT337" s="225" t="s">
        <v>153</v>
      </c>
      <c r="AU337" s="225" t="s">
        <v>82</v>
      </c>
      <c r="AY337" s="19" t="s">
        <v>151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9" t="s">
        <v>80</v>
      </c>
      <c r="BK337" s="226">
        <f>ROUND(I337*H337,2)</f>
        <v>0</v>
      </c>
      <c r="BL337" s="19" t="s">
        <v>158</v>
      </c>
      <c r="BM337" s="225" t="s">
        <v>1275</v>
      </c>
    </row>
    <row r="338" s="2" customFormat="1">
      <c r="A338" s="40"/>
      <c r="B338" s="41"/>
      <c r="C338" s="42"/>
      <c r="D338" s="227" t="s">
        <v>160</v>
      </c>
      <c r="E338" s="42"/>
      <c r="F338" s="228" t="s">
        <v>1276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160</v>
      </c>
      <c r="AU338" s="19" t="s">
        <v>82</v>
      </c>
    </row>
    <row r="339" s="13" customFormat="1">
      <c r="A339" s="13"/>
      <c r="B339" s="232"/>
      <c r="C339" s="233"/>
      <c r="D339" s="227" t="s">
        <v>162</v>
      </c>
      <c r="E339" s="234" t="s">
        <v>19</v>
      </c>
      <c r="F339" s="235" t="s">
        <v>1277</v>
      </c>
      <c r="G339" s="233"/>
      <c r="H339" s="236">
        <v>7.3170000000000002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162</v>
      </c>
      <c r="AU339" s="242" t="s">
        <v>82</v>
      </c>
      <c r="AV339" s="13" t="s">
        <v>82</v>
      </c>
      <c r="AW339" s="13" t="s">
        <v>33</v>
      </c>
      <c r="AX339" s="13" t="s">
        <v>72</v>
      </c>
      <c r="AY339" s="242" t="s">
        <v>151</v>
      </c>
    </row>
    <row r="340" s="13" customFormat="1">
      <c r="A340" s="13"/>
      <c r="B340" s="232"/>
      <c r="C340" s="233"/>
      <c r="D340" s="227" t="s">
        <v>162</v>
      </c>
      <c r="E340" s="234" t="s">
        <v>19</v>
      </c>
      <c r="F340" s="235" t="s">
        <v>1278</v>
      </c>
      <c r="G340" s="233"/>
      <c r="H340" s="236">
        <v>13.25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162</v>
      </c>
      <c r="AU340" s="242" t="s">
        <v>82</v>
      </c>
      <c r="AV340" s="13" t="s">
        <v>82</v>
      </c>
      <c r="AW340" s="13" t="s">
        <v>33</v>
      </c>
      <c r="AX340" s="13" t="s">
        <v>72</v>
      </c>
      <c r="AY340" s="242" t="s">
        <v>151</v>
      </c>
    </row>
    <row r="341" s="14" customFormat="1">
      <c r="A341" s="14"/>
      <c r="B341" s="244"/>
      <c r="C341" s="245"/>
      <c r="D341" s="227" t="s">
        <v>162</v>
      </c>
      <c r="E341" s="246" t="s">
        <v>19</v>
      </c>
      <c r="F341" s="247" t="s">
        <v>204</v>
      </c>
      <c r="G341" s="245"/>
      <c r="H341" s="248">
        <v>20.567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162</v>
      </c>
      <c r="AU341" s="254" t="s">
        <v>82</v>
      </c>
      <c r="AV341" s="14" t="s">
        <v>158</v>
      </c>
      <c r="AW341" s="14" t="s">
        <v>33</v>
      </c>
      <c r="AX341" s="14" t="s">
        <v>80</v>
      </c>
      <c r="AY341" s="254" t="s">
        <v>151</v>
      </c>
    </row>
    <row r="342" s="2" customFormat="1" ht="16.5" customHeight="1">
      <c r="A342" s="40"/>
      <c r="B342" s="41"/>
      <c r="C342" s="214" t="s">
        <v>1279</v>
      </c>
      <c r="D342" s="214" t="s">
        <v>153</v>
      </c>
      <c r="E342" s="215" t="s">
        <v>1280</v>
      </c>
      <c r="F342" s="216" t="s">
        <v>1281</v>
      </c>
      <c r="G342" s="217" t="s">
        <v>581</v>
      </c>
      <c r="H342" s="218">
        <v>20.567</v>
      </c>
      <c r="I342" s="219"/>
      <c r="J342" s="220">
        <f>ROUND(I342*H342,2)</f>
        <v>0</v>
      </c>
      <c r="K342" s="216" t="s">
        <v>157</v>
      </c>
      <c r="L342" s="46"/>
      <c r="M342" s="221" t="s">
        <v>19</v>
      </c>
      <c r="N342" s="222" t="s">
        <v>43</v>
      </c>
      <c r="O342" s="86"/>
      <c r="P342" s="223">
        <f>O342*H342</f>
        <v>0</v>
      </c>
      <c r="Q342" s="223">
        <v>0</v>
      </c>
      <c r="R342" s="223">
        <f>Q342*H342</f>
        <v>0</v>
      </c>
      <c r="S342" s="223">
        <v>0</v>
      </c>
      <c r="T342" s="22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5" t="s">
        <v>158</v>
      </c>
      <c r="AT342" s="225" t="s">
        <v>153</v>
      </c>
      <c r="AU342" s="225" t="s">
        <v>82</v>
      </c>
      <c r="AY342" s="19" t="s">
        <v>151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9" t="s">
        <v>80</v>
      </c>
      <c r="BK342" s="226">
        <f>ROUND(I342*H342,2)</f>
        <v>0</v>
      </c>
      <c r="BL342" s="19" t="s">
        <v>158</v>
      </c>
      <c r="BM342" s="225" t="s">
        <v>1282</v>
      </c>
    </row>
    <row r="343" s="2" customFormat="1">
      <c r="A343" s="40"/>
      <c r="B343" s="41"/>
      <c r="C343" s="42"/>
      <c r="D343" s="227" t="s">
        <v>160</v>
      </c>
      <c r="E343" s="42"/>
      <c r="F343" s="228" t="s">
        <v>1283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160</v>
      </c>
      <c r="AU343" s="19" t="s">
        <v>82</v>
      </c>
    </row>
    <row r="344" s="13" customFormat="1">
      <c r="A344" s="13"/>
      <c r="B344" s="232"/>
      <c r="C344" s="233"/>
      <c r="D344" s="227" t="s">
        <v>162</v>
      </c>
      <c r="E344" s="234" t="s">
        <v>19</v>
      </c>
      <c r="F344" s="235" t="s">
        <v>1277</v>
      </c>
      <c r="G344" s="233"/>
      <c r="H344" s="236">
        <v>7.3170000000000002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162</v>
      </c>
      <c r="AU344" s="242" t="s">
        <v>82</v>
      </c>
      <c r="AV344" s="13" t="s">
        <v>82</v>
      </c>
      <c r="AW344" s="13" t="s">
        <v>33</v>
      </c>
      <c r="AX344" s="13" t="s">
        <v>72</v>
      </c>
      <c r="AY344" s="242" t="s">
        <v>151</v>
      </c>
    </row>
    <row r="345" s="13" customFormat="1">
      <c r="A345" s="13"/>
      <c r="B345" s="232"/>
      <c r="C345" s="233"/>
      <c r="D345" s="227" t="s">
        <v>162</v>
      </c>
      <c r="E345" s="234" t="s">
        <v>19</v>
      </c>
      <c r="F345" s="235" t="s">
        <v>1278</v>
      </c>
      <c r="G345" s="233"/>
      <c r="H345" s="236">
        <v>13.25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162</v>
      </c>
      <c r="AU345" s="242" t="s">
        <v>82</v>
      </c>
      <c r="AV345" s="13" t="s">
        <v>82</v>
      </c>
      <c r="AW345" s="13" t="s">
        <v>33</v>
      </c>
      <c r="AX345" s="13" t="s">
        <v>72</v>
      </c>
      <c r="AY345" s="242" t="s">
        <v>151</v>
      </c>
    </row>
    <row r="346" s="14" customFormat="1">
      <c r="A346" s="14"/>
      <c r="B346" s="244"/>
      <c r="C346" s="245"/>
      <c r="D346" s="227" t="s">
        <v>162</v>
      </c>
      <c r="E346" s="246" t="s">
        <v>19</v>
      </c>
      <c r="F346" s="247" t="s">
        <v>204</v>
      </c>
      <c r="G346" s="245"/>
      <c r="H346" s="248">
        <v>20.567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162</v>
      </c>
      <c r="AU346" s="254" t="s">
        <v>82</v>
      </c>
      <c r="AV346" s="14" t="s">
        <v>158</v>
      </c>
      <c r="AW346" s="14" t="s">
        <v>33</v>
      </c>
      <c r="AX346" s="14" t="s">
        <v>80</v>
      </c>
      <c r="AY346" s="254" t="s">
        <v>151</v>
      </c>
    </row>
    <row r="347" s="2" customFormat="1" ht="16.5" customHeight="1">
      <c r="A347" s="40"/>
      <c r="B347" s="41"/>
      <c r="C347" s="214" t="s">
        <v>860</v>
      </c>
      <c r="D347" s="214" t="s">
        <v>153</v>
      </c>
      <c r="E347" s="215" t="s">
        <v>1284</v>
      </c>
      <c r="F347" s="216" t="s">
        <v>1285</v>
      </c>
      <c r="G347" s="217" t="s">
        <v>156</v>
      </c>
      <c r="H347" s="218">
        <v>27.68</v>
      </c>
      <c r="I347" s="219"/>
      <c r="J347" s="220">
        <f>ROUND(I347*H347,2)</f>
        <v>0</v>
      </c>
      <c r="K347" s="216" t="s">
        <v>157</v>
      </c>
      <c r="L347" s="46"/>
      <c r="M347" s="221" t="s">
        <v>19</v>
      </c>
      <c r="N347" s="222" t="s">
        <v>43</v>
      </c>
      <c r="O347" s="86"/>
      <c r="P347" s="223">
        <f>O347*H347</f>
        <v>0</v>
      </c>
      <c r="Q347" s="223">
        <v>0.0041700000000000001</v>
      </c>
      <c r="R347" s="223">
        <f>Q347*H347</f>
        <v>0.1154256</v>
      </c>
      <c r="S347" s="223">
        <v>0</v>
      </c>
      <c r="T347" s="224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5" t="s">
        <v>158</v>
      </c>
      <c r="AT347" s="225" t="s">
        <v>153</v>
      </c>
      <c r="AU347" s="225" t="s">
        <v>82</v>
      </c>
      <c r="AY347" s="19" t="s">
        <v>151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9" t="s">
        <v>80</v>
      </c>
      <c r="BK347" s="226">
        <f>ROUND(I347*H347,2)</f>
        <v>0</v>
      </c>
      <c r="BL347" s="19" t="s">
        <v>158</v>
      </c>
      <c r="BM347" s="225" t="s">
        <v>1286</v>
      </c>
    </row>
    <row r="348" s="2" customFormat="1">
      <c r="A348" s="40"/>
      <c r="B348" s="41"/>
      <c r="C348" s="42"/>
      <c r="D348" s="227" t="s">
        <v>160</v>
      </c>
      <c r="E348" s="42"/>
      <c r="F348" s="228" t="s">
        <v>1287</v>
      </c>
      <c r="G348" s="42"/>
      <c r="H348" s="42"/>
      <c r="I348" s="229"/>
      <c r="J348" s="42"/>
      <c r="K348" s="42"/>
      <c r="L348" s="46"/>
      <c r="M348" s="230"/>
      <c r="N348" s="231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160</v>
      </c>
      <c r="AU348" s="19" t="s">
        <v>82</v>
      </c>
    </row>
    <row r="349" s="13" customFormat="1">
      <c r="A349" s="13"/>
      <c r="B349" s="232"/>
      <c r="C349" s="233"/>
      <c r="D349" s="227" t="s">
        <v>162</v>
      </c>
      <c r="E349" s="234" t="s">
        <v>19</v>
      </c>
      <c r="F349" s="235" t="s">
        <v>1288</v>
      </c>
      <c r="G349" s="233"/>
      <c r="H349" s="236">
        <v>18.77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162</v>
      </c>
      <c r="AU349" s="242" t="s">
        <v>82</v>
      </c>
      <c r="AV349" s="13" t="s">
        <v>82</v>
      </c>
      <c r="AW349" s="13" t="s">
        <v>33</v>
      </c>
      <c r="AX349" s="13" t="s">
        <v>72</v>
      </c>
      <c r="AY349" s="242" t="s">
        <v>151</v>
      </c>
    </row>
    <row r="350" s="13" customFormat="1">
      <c r="A350" s="13"/>
      <c r="B350" s="232"/>
      <c r="C350" s="233"/>
      <c r="D350" s="227" t="s">
        <v>162</v>
      </c>
      <c r="E350" s="234" t="s">
        <v>19</v>
      </c>
      <c r="F350" s="235" t="s">
        <v>1289</v>
      </c>
      <c r="G350" s="233"/>
      <c r="H350" s="236">
        <v>5.8499999999999996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162</v>
      </c>
      <c r="AU350" s="242" t="s">
        <v>82</v>
      </c>
      <c r="AV350" s="13" t="s">
        <v>82</v>
      </c>
      <c r="AW350" s="13" t="s">
        <v>33</v>
      </c>
      <c r="AX350" s="13" t="s">
        <v>72</v>
      </c>
      <c r="AY350" s="242" t="s">
        <v>151</v>
      </c>
    </row>
    <row r="351" s="13" customFormat="1">
      <c r="A351" s="13"/>
      <c r="B351" s="232"/>
      <c r="C351" s="233"/>
      <c r="D351" s="227" t="s">
        <v>162</v>
      </c>
      <c r="E351" s="234" t="s">
        <v>19</v>
      </c>
      <c r="F351" s="235" t="s">
        <v>1290</v>
      </c>
      <c r="G351" s="233"/>
      <c r="H351" s="236">
        <v>3.0600000000000001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162</v>
      </c>
      <c r="AU351" s="242" t="s">
        <v>82</v>
      </c>
      <c r="AV351" s="13" t="s">
        <v>82</v>
      </c>
      <c r="AW351" s="13" t="s">
        <v>33</v>
      </c>
      <c r="AX351" s="13" t="s">
        <v>72</v>
      </c>
      <c r="AY351" s="242" t="s">
        <v>151</v>
      </c>
    </row>
    <row r="352" s="14" customFormat="1">
      <c r="A352" s="14"/>
      <c r="B352" s="244"/>
      <c r="C352" s="245"/>
      <c r="D352" s="227" t="s">
        <v>162</v>
      </c>
      <c r="E352" s="246" t="s">
        <v>19</v>
      </c>
      <c r="F352" s="247" t="s">
        <v>204</v>
      </c>
      <c r="G352" s="245"/>
      <c r="H352" s="248">
        <v>27.679999999999996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162</v>
      </c>
      <c r="AU352" s="254" t="s">
        <v>82</v>
      </c>
      <c r="AV352" s="14" t="s">
        <v>158</v>
      </c>
      <c r="AW352" s="14" t="s">
        <v>33</v>
      </c>
      <c r="AX352" s="14" t="s">
        <v>80</v>
      </c>
      <c r="AY352" s="254" t="s">
        <v>151</v>
      </c>
    </row>
    <row r="353" s="2" customFormat="1" ht="16.5" customHeight="1">
      <c r="A353" s="40"/>
      <c r="B353" s="41"/>
      <c r="C353" s="214" t="s">
        <v>1291</v>
      </c>
      <c r="D353" s="214" t="s">
        <v>153</v>
      </c>
      <c r="E353" s="215" t="s">
        <v>1292</v>
      </c>
      <c r="F353" s="216" t="s">
        <v>1293</v>
      </c>
      <c r="G353" s="217" t="s">
        <v>156</v>
      </c>
      <c r="H353" s="218">
        <v>27.68</v>
      </c>
      <c r="I353" s="219"/>
      <c r="J353" s="220">
        <f>ROUND(I353*H353,2)</f>
        <v>0</v>
      </c>
      <c r="K353" s="216" t="s">
        <v>157</v>
      </c>
      <c r="L353" s="46"/>
      <c r="M353" s="221" t="s">
        <v>19</v>
      </c>
      <c r="N353" s="222" t="s">
        <v>43</v>
      </c>
      <c r="O353" s="86"/>
      <c r="P353" s="223">
        <f>O353*H353</f>
        <v>0</v>
      </c>
      <c r="Q353" s="223">
        <v>4.0000000000000003E-05</v>
      </c>
      <c r="R353" s="223">
        <f>Q353*H353</f>
        <v>0.0011072</v>
      </c>
      <c r="S353" s="223">
        <v>0</v>
      </c>
      <c r="T353" s="224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5" t="s">
        <v>158</v>
      </c>
      <c r="AT353" s="225" t="s">
        <v>153</v>
      </c>
      <c r="AU353" s="225" t="s">
        <v>82</v>
      </c>
      <c r="AY353" s="19" t="s">
        <v>151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9" t="s">
        <v>80</v>
      </c>
      <c r="BK353" s="226">
        <f>ROUND(I353*H353,2)</f>
        <v>0</v>
      </c>
      <c r="BL353" s="19" t="s">
        <v>158</v>
      </c>
      <c r="BM353" s="225" t="s">
        <v>1294</v>
      </c>
    </row>
    <row r="354" s="2" customFormat="1">
      <c r="A354" s="40"/>
      <c r="B354" s="41"/>
      <c r="C354" s="42"/>
      <c r="D354" s="227" t="s">
        <v>160</v>
      </c>
      <c r="E354" s="42"/>
      <c r="F354" s="228" t="s">
        <v>1295</v>
      </c>
      <c r="G354" s="42"/>
      <c r="H354" s="42"/>
      <c r="I354" s="229"/>
      <c r="J354" s="42"/>
      <c r="K354" s="42"/>
      <c r="L354" s="46"/>
      <c r="M354" s="230"/>
      <c r="N354" s="231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160</v>
      </c>
      <c r="AU354" s="19" t="s">
        <v>82</v>
      </c>
    </row>
    <row r="355" s="13" customFormat="1">
      <c r="A355" s="13"/>
      <c r="B355" s="232"/>
      <c r="C355" s="233"/>
      <c r="D355" s="227" t="s">
        <v>162</v>
      </c>
      <c r="E355" s="234" t="s">
        <v>19</v>
      </c>
      <c r="F355" s="235" t="s">
        <v>1288</v>
      </c>
      <c r="G355" s="233"/>
      <c r="H355" s="236">
        <v>18.77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2" t="s">
        <v>162</v>
      </c>
      <c r="AU355" s="242" t="s">
        <v>82</v>
      </c>
      <c r="AV355" s="13" t="s">
        <v>82</v>
      </c>
      <c r="AW355" s="13" t="s">
        <v>33</v>
      </c>
      <c r="AX355" s="13" t="s">
        <v>72</v>
      </c>
      <c r="AY355" s="242" t="s">
        <v>151</v>
      </c>
    </row>
    <row r="356" s="13" customFormat="1">
      <c r="A356" s="13"/>
      <c r="B356" s="232"/>
      <c r="C356" s="233"/>
      <c r="D356" s="227" t="s">
        <v>162</v>
      </c>
      <c r="E356" s="234" t="s">
        <v>19</v>
      </c>
      <c r="F356" s="235" t="s">
        <v>1289</v>
      </c>
      <c r="G356" s="233"/>
      <c r="H356" s="236">
        <v>5.8499999999999996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162</v>
      </c>
      <c r="AU356" s="242" t="s">
        <v>82</v>
      </c>
      <c r="AV356" s="13" t="s">
        <v>82</v>
      </c>
      <c r="AW356" s="13" t="s">
        <v>33</v>
      </c>
      <c r="AX356" s="13" t="s">
        <v>72</v>
      </c>
      <c r="AY356" s="242" t="s">
        <v>151</v>
      </c>
    </row>
    <row r="357" s="13" customFormat="1">
      <c r="A357" s="13"/>
      <c r="B357" s="232"/>
      <c r="C357" s="233"/>
      <c r="D357" s="227" t="s">
        <v>162</v>
      </c>
      <c r="E357" s="234" t="s">
        <v>19</v>
      </c>
      <c r="F357" s="235" t="s">
        <v>1290</v>
      </c>
      <c r="G357" s="233"/>
      <c r="H357" s="236">
        <v>3.0600000000000001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162</v>
      </c>
      <c r="AU357" s="242" t="s">
        <v>82</v>
      </c>
      <c r="AV357" s="13" t="s">
        <v>82</v>
      </c>
      <c r="AW357" s="13" t="s">
        <v>33</v>
      </c>
      <c r="AX357" s="13" t="s">
        <v>72</v>
      </c>
      <c r="AY357" s="242" t="s">
        <v>151</v>
      </c>
    </row>
    <row r="358" s="14" customFormat="1">
      <c r="A358" s="14"/>
      <c r="B358" s="244"/>
      <c r="C358" s="245"/>
      <c r="D358" s="227" t="s">
        <v>162</v>
      </c>
      <c r="E358" s="246" t="s">
        <v>19</v>
      </c>
      <c r="F358" s="247" t="s">
        <v>204</v>
      </c>
      <c r="G358" s="245"/>
      <c r="H358" s="248">
        <v>27.679999999999996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4" t="s">
        <v>162</v>
      </c>
      <c r="AU358" s="254" t="s">
        <v>82</v>
      </c>
      <c r="AV358" s="14" t="s">
        <v>158</v>
      </c>
      <c r="AW358" s="14" t="s">
        <v>33</v>
      </c>
      <c r="AX358" s="14" t="s">
        <v>80</v>
      </c>
      <c r="AY358" s="254" t="s">
        <v>151</v>
      </c>
    </row>
    <row r="359" s="2" customFormat="1" ht="16.5" customHeight="1">
      <c r="A359" s="40"/>
      <c r="B359" s="41"/>
      <c r="C359" s="214" t="s">
        <v>1296</v>
      </c>
      <c r="D359" s="214" t="s">
        <v>153</v>
      </c>
      <c r="E359" s="215" t="s">
        <v>1297</v>
      </c>
      <c r="F359" s="216" t="s">
        <v>1298</v>
      </c>
      <c r="G359" s="217" t="s">
        <v>405</v>
      </c>
      <c r="H359" s="218">
        <v>3.702</v>
      </c>
      <c r="I359" s="219"/>
      <c r="J359" s="220">
        <f>ROUND(I359*H359,2)</f>
        <v>0</v>
      </c>
      <c r="K359" s="216" t="s">
        <v>157</v>
      </c>
      <c r="L359" s="46"/>
      <c r="M359" s="221" t="s">
        <v>19</v>
      </c>
      <c r="N359" s="222" t="s">
        <v>43</v>
      </c>
      <c r="O359" s="86"/>
      <c r="P359" s="223">
        <f>O359*H359</f>
        <v>0</v>
      </c>
      <c r="Q359" s="223">
        <v>1.0463800000000001</v>
      </c>
      <c r="R359" s="223">
        <f>Q359*H359</f>
        <v>3.8736987600000004</v>
      </c>
      <c r="S359" s="223">
        <v>0</v>
      </c>
      <c r="T359" s="224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5" t="s">
        <v>158</v>
      </c>
      <c r="AT359" s="225" t="s">
        <v>153</v>
      </c>
      <c r="AU359" s="225" t="s">
        <v>82</v>
      </c>
      <c r="AY359" s="19" t="s">
        <v>151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9" t="s">
        <v>80</v>
      </c>
      <c r="BK359" s="226">
        <f>ROUND(I359*H359,2)</f>
        <v>0</v>
      </c>
      <c r="BL359" s="19" t="s">
        <v>158</v>
      </c>
      <c r="BM359" s="225" t="s">
        <v>1299</v>
      </c>
    </row>
    <row r="360" s="2" customFormat="1">
      <c r="A360" s="40"/>
      <c r="B360" s="41"/>
      <c r="C360" s="42"/>
      <c r="D360" s="227" t="s">
        <v>160</v>
      </c>
      <c r="E360" s="42"/>
      <c r="F360" s="228" t="s">
        <v>1300</v>
      </c>
      <c r="G360" s="42"/>
      <c r="H360" s="42"/>
      <c r="I360" s="229"/>
      <c r="J360" s="42"/>
      <c r="K360" s="42"/>
      <c r="L360" s="46"/>
      <c r="M360" s="230"/>
      <c r="N360" s="231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160</v>
      </c>
      <c r="AU360" s="19" t="s">
        <v>82</v>
      </c>
    </row>
    <row r="361" s="13" customFormat="1">
      <c r="A361" s="13"/>
      <c r="B361" s="232"/>
      <c r="C361" s="233"/>
      <c r="D361" s="227" t="s">
        <v>162</v>
      </c>
      <c r="E361" s="234" t="s">
        <v>19</v>
      </c>
      <c r="F361" s="235" t="s">
        <v>1301</v>
      </c>
      <c r="G361" s="233"/>
      <c r="H361" s="236">
        <v>3.702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162</v>
      </c>
      <c r="AU361" s="242" t="s">
        <v>82</v>
      </c>
      <c r="AV361" s="13" t="s">
        <v>82</v>
      </c>
      <c r="AW361" s="13" t="s">
        <v>33</v>
      </c>
      <c r="AX361" s="13" t="s">
        <v>80</v>
      </c>
      <c r="AY361" s="242" t="s">
        <v>151</v>
      </c>
    </row>
    <row r="362" s="2" customFormat="1" ht="16.5" customHeight="1">
      <c r="A362" s="40"/>
      <c r="B362" s="41"/>
      <c r="C362" s="214" t="s">
        <v>1302</v>
      </c>
      <c r="D362" s="214" t="s">
        <v>153</v>
      </c>
      <c r="E362" s="215" t="s">
        <v>1303</v>
      </c>
      <c r="F362" s="216" t="s">
        <v>1304</v>
      </c>
      <c r="G362" s="217" t="s">
        <v>172</v>
      </c>
      <c r="H362" s="218">
        <v>11.5</v>
      </c>
      <c r="I362" s="219"/>
      <c r="J362" s="220">
        <f>ROUND(I362*H362,2)</f>
        <v>0</v>
      </c>
      <c r="K362" s="216" t="s">
        <v>157</v>
      </c>
      <c r="L362" s="46"/>
      <c r="M362" s="221" t="s">
        <v>19</v>
      </c>
      <c r="N362" s="222" t="s">
        <v>43</v>
      </c>
      <c r="O362" s="86"/>
      <c r="P362" s="223">
        <f>O362*H362</f>
        <v>0</v>
      </c>
      <c r="Q362" s="223">
        <v>0.00044999999999999999</v>
      </c>
      <c r="R362" s="223">
        <f>Q362*H362</f>
        <v>0.0051749999999999999</v>
      </c>
      <c r="S362" s="223">
        <v>0</v>
      </c>
      <c r="T362" s="224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5" t="s">
        <v>158</v>
      </c>
      <c r="AT362" s="225" t="s">
        <v>153</v>
      </c>
      <c r="AU362" s="225" t="s">
        <v>82</v>
      </c>
      <c r="AY362" s="19" t="s">
        <v>151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9" t="s">
        <v>80</v>
      </c>
      <c r="BK362" s="226">
        <f>ROUND(I362*H362,2)</f>
        <v>0</v>
      </c>
      <c r="BL362" s="19" t="s">
        <v>158</v>
      </c>
      <c r="BM362" s="225" t="s">
        <v>1305</v>
      </c>
    </row>
    <row r="363" s="2" customFormat="1">
      <c r="A363" s="40"/>
      <c r="B363" s="41"/>
      <c r="C363" s="42"/>
      <c r="D363" s="227" t="s">
        <v>160</v>
      </c>
      <c r="E363" s="42"/>
      <c r="F363" s="228" t="s">
        <v>1306</v>
      </c>
      <c r="G363" s="42"/>
      <c r="H363" s="42"/>
      <c r="I363" s="229"/>
      <c r="J363" s="42"/>
      <c r="K363" s="42"/>
      <c r="L363" s="46"/>
      <c r="M363" s="230"/>
      <c r="N363" s="231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160</v>
      </c>
      <c r="AU363" s="19" t="s">
        <v>82</v>
      </c>
    </row>
    <row r="364" s="13" customFormat="1">
      <c r="A364" s="13"/>
      <c r="B364" s="232"/>
      <c r="C364" s="233"/>
      <c r="D364" s="227" t="s">
        <v>162</v>
      </c>
      <c r="E364" s="234" t="s">
        <v>19</v>
      </c>
      <c r="F364" s="235" t="s">
        <v>1307</v>
      </c>
      <c r="G364" s="233"/>
      <c r="H364" s="236">
        <v>11.5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162</v>
      </c>
      <c r="AU364" s="242" t="s">
        <v>82</v>
      </c>
      <c r="AV364" s="13" t="s">
        <v>82</v>
      </c>
      <c r="AW364" s="13" t="s">
        <v>33</v>
      </c>
      <c r="AX364" s="13" t="s">
        <v>80</v>
      </c>
      <c r="AY364" s="242" t="s">
        <v>151</v>
      </c>
    </row>
    <row r="365" s="2" customFormat="1" ht="16.5" customHeight="1">
      <c r="A365" s="40"/>
      <c r="B365" s="41"/>
      <c r="C365" s="214" t="s">
        <v>1308</v>
      </c>
      <c r="D365" s="214" t="s">
        <v>153</v>
      </c>
      <c r="E365" s="215" t="s">
        <v>1309</v>
      </c>
      <c r="F365" s="216" t="s">
        <v>1310</v>
      </c>
      <c r="G365" s="217" t="s">
        <v>172</v>
      </c>
      <c r="H365" s="218">
        <v>218.5</v>
      </c>
      <c r="I365" s="219"/>
      <c r="J365" s="220">
        <f>ROUND(I365*H365,2)</f>
        <v>0</v>
      </c>
      <c r="K365" s="216" t="s">
        <v>157</v>
      </c>
      <c r="L365" s="46"/>
      <c r="M365" s="221" t="s">
        <v>19</v>
      </c>
      <c r="N365" s="222" t="s">
        <v>43</v>
      </c>
      <c r="O365" s="86"/>
      <c r="P365" s="223">
        <f>O365*H365</f>
        <v>0</v>
      </c>
      <c r="Q365" s="223">
        <v>0.00080999999999999996</v>
      </c>
      <c r="R365" s="223">
        <f>Q365*H365</f>
        <v>0.176985</v>
      </c>
      <c r="S365" s="223">
        <v>0</v>
      </c>
      <c r="T365" s="224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5" t="s">
        <v>158</v>
      </c>
      <c r="AT365" s="225" t="s">
        <v>153</v>
      </c>
      <c r="AU365" s="225" t="s">
        <v>82</v>
      </c>
      <c r="AY365" s="19" t="s">
        <v>151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9" t="s">
        <v>80</v>
      </c>
      <c r="BK365" s="226">
        <f>ROUND(I365*H365,2)</f>
        <v>0</v>
      </c>
      <c r="BL365" s="19" t="s">
        <v>158</v>
      </c>
      <c r="BM365" s="225" t="s">
        <v>1311</v>
      </c>
    </row>
    <row r="366" s="2" customFormat="1">
      <c r="A366" s="40"/>
      <c r="B366" s="41"/>
      <c r="C366" s="42"/>
      <c r="D366" s="227" t="s">
        <v>160</v>
      </c>
      <c r="E366" s="42"/>
      <c r="F366" s="228" t="s">
        <v>1312</v>
      </c>
      <c r="G366" s="42"/>
      <c r="H366" s="42"/>
      <c r="I366" s="229"/>
      <c r="J366" s="42"/>
      <c r="K366" s="42"/>
      <c r="L366" s="46"/>
      <c r="M366" s="230"/>
      <c r="N366" s="231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160</v>
      </c>
      <c r="AU366" s="19" t="s">
        <v>82</v>
      </c>
    </row>
    <row r="367" s="13" customFormat="1">
      <c r="A367" s="13"/>
      <c r="B367" s="232"/>
      <c r="C367" s="233"/>
      <c r="D367" s="227" t="s">
        <v>162</v>
      </c>
      <c r="E367" s="234" t="s">
        <v>19</v>
      </c>
      <c r="F367" s="235" t="s">
        <v>1313</v>
      </c>
      <c r="G367" s="233"/>
      <c r="H367" s="236">
        <v>218.5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162</v>
      </c>
      <c r="AU367" s="242" t="s">
        <v>82</v>
      </c>
      <c r="AV367" s="13" t="s">
        <v>82</v>
      </c>
      <c r="AW367" s="13" t="s">
        <v>33</v>
      </c>
      <c r="AX367" s="13" t="s">
        <v>80</v>
      </c>
      <c r="AY367" s="242" t="s">
        <v>151</v>
      </c>
    </row>
    <row r="368" s="12" customFormat="1" ht="22.8" customHeight="1">
      <c r="A368" s="12"/>
      <c r="B368" s="198"/>
      <c r="C368" s="199"/>
      <c r="D368" s="200" t="s">
        <v>71</v>
      </c>
      <c r="E368" s="212" t="s">
        <v>158</v>
      </c>
      <c r="F368" s="212" t="s">
        <v>1314</v>
      </c>
      <c r="G368" s="199"/>
      <c r="H368" s="199"/>
      <c r="I368" s="202"/>
      <c r="J368" s="213">
        <f>BK368</f>
        <v>0</v>
      </c>
      <c r="K368" s="199"/>
      <c r="L368" s="204"/>
      <c r="M368" s="205"/>
      <c r="N368" s="206"/>
      <c r="O368" s="206"/>
      <c r="P368" s="207">
        <f>SUM(P369:P424)</f>
        <v>0</v>
      </c>
      <c r="Q368" s="206"/>
      <c r="R368" s="207">
        <f>SUM(R369:R424)</f>
        <v>210.55245780999999</v>
      </c>
      <c r="S368" s="206"/>
      <c r="T368" s="208">
        <f>SUM(T369:T424)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9" t="s">
        <v>80</v>
      </c>
      <c r="AT368" s="210" t="s">
        <v>71</v>
      </c>
      <c r="AU368" s="210" t="s">
        <v>80</v>
      </c>
      <c r="AY368" s="209" t="s">
        <v>151</v>
      </c>
      <c r="BK368" s="211">
        <f>SUM(BK369:BK424)</f>
        <v>0</v>
      </c>
    </row>
    <row r="369" s="2" customFormat="1" ht="16.5" customHeight="1">
      <c r="A369" s="40"/>
      <c r="B369" s="41"/>
      <c r="C369" s="214" t="s">
        <v>1315</v>
      </c>
      <c r="D369" s="214" t="s">
        <v>153</v>
      </c>
      <c r="E369" s="215" t="s">
        <v>1316</v>
      </c>
      <c r="F369" s="216" t="s">
        <v>1317</v>
      </c>
      <c r="G369" s="217" t="s">
        <v>581</v>
      </c>
      <c r="H369" s="218">
        <v>31.577000000000002</v>
      </c>
      <c r="I369" s="219"/>
      <c r="J369" s="220">
        <f>ROUND(I369*H369,2)</f>
        <v>0</v>
      </c>
      <c r="K369" s="216" t="s">
        <v>157</v>
      </c>
      <c r="L369" s="46"/>
      <c r="M369" s="221" t="s">
        <v>19</v>
      </c>
      <c r="N369" s="222" t="s">
        <v>43</v>
      </c>
      <c r="O369" s="86"/>
      <c r="P369" s="223">
        <f>O369*H369</f>
        <v>0</v>
      </c>
      <c r="Q369" s="223">
        <v>2.5027599999999999</v>
      </c>
      <c r="R369" s="223">
        <f>Q369*H369</f>
        <v>79.029652519999999</v>
      </c>
      <c r="S369" s="223">
        <v>0</v>
      </c>
      <c r="T369" s="22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5" t="s">
        <v>158</v>
      </c>
      <c r="AT369" s="225" t="s">
        <v>153</v>
      </c>
      <c r="AU369" s="225" t="s">
        <v>82</v>
      </c>
      <c r="AY369" s="19" t="s">
        <v>151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9" t="s">
        <v>80</v>
      </c>
      <c r="BK369" s="226">
        <f>ROUND(I369*H369,2)</f>
        <v>0</v>
      </c>
      <c r="BL369" s="19" t="s">
        <v>158</v>
      </c>
      <c r="BM369" s="225" t="s">
        <v>1318</v>
      </c>
    </row>
    <row r="370" s="2" customFormat="1">
      <c r="A370" s="40"/>
      <c r="B370" s="41"/>
      <c r="C370" s="42"/>
      <c r="D370" s="227" t="s">
        <v>160</v>
      </c>
      <c r="E370" s="42"/>
      <c r="F370" s="228" t="s">
        <v>1319</v>
      </c>
      <c r="G370" s="42"/>
      <c r="H370" s="42"/>
      <c r="I370" s="229"/>
      <c r="J370" s="42"/>
      <c r="K370" s="42"/>
      <c r="L370" s="46"/>
      <c r="M370" s="230"/>
      <c r="N370" s="231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160</v>
      </c>
      <c r="AU370" s="19" t="s">
        <v>82</v>
      </c>
    </row>
    <row r="371" s="2" customFormat="1">
      <c r="A371" s="40"/>
      <c r="B371" s="41"/>
      <c r="C371" s="42"/>
      <c r="D371" s="227" t="s">
        <v>175</v>
      </c>
      <c r="E371" s="42"/>
      <c r="F371" s="243" t="s">
        <v>1320</v>
      </c>
      <c r="G371" s="42"/>
      <c r="H371" s="42"/>
      <c r="I371" s="229"/>
      <c r="J371" s="42"/>
      <c r="K371" s="42"/>
      <c r="L371" s="46"/>
      <c r="M371" s="230"/>
      <c r="N371" s="231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175</v>
      </c>
      <c r="AU371" s="19" t="s">
        <v>82</v>
      </c>
    </row>
    <row r="372" s="13" customFormat="1">
      <c r="A372" s="13"/>
      <c r="B372" s="232"/>
      <c r="C372" s="233"/>
      <c r="D372" s="227" t="s">
        <v>162</v>
      </c>
      <c r="E372" s="234" t="s">
        <v>19</v>
      </c>
      <c r="F372" s="235" t="s">
        <v>1321</v>
      </c>
      <c r="G372" s="233"/>
      <c r="H372" s="236">
        <v>2.9710000000000001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162</v>
      </c>
      <c r="AU372" s="242" t="s">
        <v>82</v>
      </c>
      <c r="AV372" s="13" t="s">
        <v>82</v>
      </c>
      <c r="AW372" s="13" t="s">
        <v>33</v>
      </c>
      <c r="AX372" s="13" t="s">
        <v>72</v>
      </c>
      <c r="AY372" s="242" t="s">
        <v>151</v>
      </c>
    </row>
    <row r="373" s="13" customFormat="1">
      <c r="A373" s="13"/>
      <c r="B373" s="232"/>
      <c r="C373" s="233"/>
      <c r="D373" s="227" t="s">
        <v>162</v>
      </c>
      <c r="E373" s="234" t="s">
        <v>19</v>
      </c>
      <c r="F373" s="235" t="s">
        <v>1322</v>
      </c>
      <c r="G373" s="233"/>
      <c r="H373" s="236">
        <v>28.606000000000002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162</v>
      </c>
      <c r="AU373" s="242" t="s">
        <v>82</v>
      </c>
      <c r="AV373" s="13" t="s">
        <v>82</v>
      </c>
      <c r="AW373" s="13" t="s">
        <v>33</v>
      </c>
      <c r="AX373" s="13" t="s">
        <v>72</v>
      </c>
      <c r="AY373" s="242" t="s">
        <v>151</v>
      </c>
    </row>
    <row r="374" s="14" customFormat="1">
      <c r="A374" s="14"/>
      <c r="B374" s="244"/>
      <c r="C374" s="245"/>
      <c r="D374" s="227" t="s">
        <v>162</v>
      </c>
      <c r="E374" s="246" t="s">
        <v>19</v>
      </c>
      <c r="F374" s="247" t="s">
        <v>204</v>
      </c>
      <c r="G374" s="245"/>
      <c r="H374" s="248">
        <v>31.577000000000002</v>
      </c>
      <c r="I374" s="249"/>
      <c r="J374" s="245"/>
      <c r="K374" s="245"/>
      <c r="L374" s="250"/>
      <c r="M374" s="251"/>
      <c r="N374" s="252"/>
      <c r="O374" s="252"/>
      <c r="P374" s="252"/>
      <c r="Q374" s="252"/>
      <c r="R374" s="252"/>
      <c r="S374" s="252"/>
      <c r="T374" s="25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4" t="s">
        <v>162</v>
      </c>
      <c r="AU374" s="254" t="s">
        <v>82</v>
      </c>
      <c r="AV374" s="14" t="s">
        <v>158</v>
      </c>
      <c r="AW374" s="14" t="s">
        <v>33</v>
      </c>
      <c r="AX374" s="14" t="s">
        <v>80</v>
      </c>
      <c r="AY374" s="254" t="s">
        <v>151</v>
      </c>
    </row>
    <row r="375" s="2" customFormat="1">
      <c r="A375" s="40"/>
      <c r="B375" s="41"/>
      <c r="C375" s="214" t="s">
        <v>1323</v>
      </c>
      <c r="D375" s="214" t="s">
        <v>153</v>
      </c>
      <c r="E375" s="215" t="s">
        <v>1324</v>
      </c>
      <c r="F375" s="216" t="s">
        <v>1325</v>
      </c>
      <c r="G375" s="217" t="s">
        <v>581</v>
      </c>
      <c r="H375" s="218">
        <v>31.577000000000002</v>
      </c>
      <c r="I375" s="219"/>
      <c r="J375" s="220">
        <f>ROUND(I375*H375,2)</f>
        <v>0</v>
      </c>
      <c r="K375" s="216" t="s">
        <v>157</v>
      </c>
      <c r="L375" s="46"/>
      <c r="M375" s="221" t="s">
        <v>19</v>
      </c>
      <c r="N375" s="222" t="s">
        <v>43</v>
      </c>
      <c r="O375" s="86"/>
      <c r="P375" s="223">
        <f>O375*H375</f>
        <v>0</v>
      </c>
      <c r="Q375" s="223">
        <v>0.048579999999999998</v>
      </c>
      <c r="R375" s="223">
        <f>Q375*H375</f>
        <v>1.5340106600000001</v>
      </c>
      <c r="S375" s="223">
        <v>0</v>
      </c>
      <c r="T375" s="22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5" t="s">
        <v>158</v>
      </c>
      <c r="AT375" s="225" t="s">
        <v>153</v>
      </c>
      <c r="AU375" s="225" t="s">
        <v>82</v>
      </c>
      <c r="AY375" s="19" t="s">
        <v>151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9" t="s">
        <v>80</v>
      </c>
      <c r="BK375" s="226">
        <f>ROUND(I375*H375,2)</f>
        <v>0</v>
      </c>
      <c r="BL375" s="19" t="s">
        <v>158</v>
      </c>
      <c r="BM375" s="225" t="s">
        <v>1326</v>
      </c>
    </row>
    <row r="376" s="2" customFormat="1">
      <c r="A376" s="40"/>
      <c r="B376" s="41"/>
      <c r="C376" s="42"/>
      <c r="D376" s="227" t="s">
        <v>160</v>
      </c>
      <c r="E376" s="42"/>
      <c r="F376" s="228" t="s">
        <v>1327</v>
      </c>
      <c r="G376" s="42"/>
      <c r="H376" s="42"/>
      <c r="I376" s="229"/>
      <c r="J376" s="42"/>
      <c r="K376" s="42"/>
      <c r="L376" s="46"/>
      <c r="M376" s="230"/>
      <c r="N376" s="231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160</v>
      </c>
      <c r="AU376" s="19" t="s">
        <v>82</v>
      </c>
    </row>
    <row r="377" s="13" customFormat="1">
      <c r="A377" s="13"/>
      <c r="B377" s="232"/>
      <c r="C377" s="233"/>
      <c r="D377" s="227" t="s">
        <v>162</v>
      </c>
      <c r="E377" s="234" t="s">
        <v>19</v>
      </c>
      <c r="F377" s="235" t="s">
        <v>1321</v>
      </c>
      <c r="G377" s="233"/>
      <c r="H377" s="236">
        <v>2.9710000000000001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162</v>
      </c>
      <c r="AU377" s="242" t="s">
        <v>82</v>
      </c>
      <c r="AV377" s="13" t="s">
        <v>82</v>
      </c>
      <c r="AW377" s="13" t="s">
        <v>33</v>
      </c>
      <c r="AX377" s="13" t="s">
        <v>72</v>
      </c>
      <c r="AY377" s="242" t="s">
        <v>151</v>
      </c>
    </row>
    <row r="378" s="13" customFormat="1">
      <c r="A378" s="13"/>
      <c r="B378" s="232"/>
      <c r="C378" s="233"/>
      <c r="D378" s="227" t="s">
        <v>162</v>
      </c>
      <c r="E378" s="234" t="s">
        <v>19</v>
      </c>
      <c r="F378" s="235" t="s">
        <v>1322</v>
      </c>
      <c r="G378" s="233"/>
      <c r="H378" s="236">
        <v>28.606000000000002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162</v>
      </c>
      <c r="AU378" s="242" t="s">
        <v>82</v>
      </c>
      <c r="AV378" s="13" t="s">
        <v>82</v>
      </c>
      <c r="AW378" s="13" t="s">
        <v>33</v>
      </c>
      <c r="AX378" s="13" t="s">
        <v>72</v>
      </c>
      <c r="AY378" s="242" t="s">
        <v>151</v>
      </c>
    </row>
    <row r="379" s="14" customFormat="1">
      <c r="A379" s="14"/>
      <c r="B379" s="244"/>
      <c r="C379" s="245"/>
      <c r="D379" s="227" t="s">
        <v>162</v>
      </c>
      <c r="E379" s="246" t="s">
        <v>19</v>
      </c>
      <c r="F379" s="247" t="s">
        <v>204</v>
      </c>
      <c r="G379" s="245"/>
      <c r="H379" s="248">
        <v>31.577000000000002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4" t="s">
        <v>162</v>
      </c>
      <c r="AU379" s="254" t="s">
        <v>82</v>
      </c>
      <c r="AV379" s="14" t="s">
        <v>158</v>
      </c>
      <c r="AW379" s="14" t="s">
        <v>33</v>
      </c>
      <c r="AX379" s="14" t="s">
        <v>80</v>
      </c>
      <c r="AY379" s="254" t="s">
        <v>151</v>
      </c>
    </row>
    <row r="380" s="2" customFormat="1" ht="16.5" customHeight="1">
      <c r="A380" s="40"/>
      <c r="B380" s="41"/>
      <c r="C380" s="214" t="s">
        <v>1328</v>
      </c>
      <c r="D380" s="214" t="s">
        <v>153</v>
      </c>
      <c r="E380" s="215" t="s">
        <v>1329</v>
      </c>
      <c r="F380" s="216" t="s">
        <v>1330</v>
      </c>
      <c r="G380" s="217" t="s">
        <v>156</v>
      </c>
      <c r="H380" s="218">
        <v>25.983000000000001</v>
      </c>
      <c r="I380" s="219"/>
      <c r="J380" s="220">
        <f>ROUND(I380*H380,2)</f>
        <v>0</v>
      </c>
      <c r="K380" s="216" t="s">
        <v>19</v>
      </c>
      <c r="L380" s="46"/>
      <c r="M380" s="221" t="s">
        <v>19</v>
      </c>
      <c r="N380" s="222" t="s">
        <v>43</v>
      </c>
      <c r="O380" s="86"/>
      <c r="P380" s="223">
        <f>O380*H380</f>
        <v>0</v>
      </c>
      <c r="Q380" s="223">
        <v>0.01787</v>
      </c>
      <c r="R380" s="223">
        <f>Q380*H380</f>
        <v>0.46431621000000001</v>
      </c>
      <c r="S380" s="223">
        <v>0</v>
      </c>
      <c r="T380" s="224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5" t="s">
        <v>158</v>
      </c>
      <c r="AT380" s="225" t="s">
        <v>153</v>
      </c>
      <c r="AU380" s="225" t="s">
        <v>82</v>
      </c>
      <c r="AY380" s="19" t="s">
        <v>151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9" t="s">
        <v>80</v>
      </c>
      <c r="BK380" s="226">
        <f>ROUND(I380*H380,2)</f>
        <v>0</v>
      </c>
      <c r="BL380" s="19" t="s">
        <v>158</v>
      </c>
      <c r="BM380" s="225" t="s">
        <v>1331</v>
      </c>
    </row>
    <row r="381" s="2" customFormat="1">
      <c r="A381" s="40"/>
      <c r="B381" s="41"/>
      <c r="C381" s="42"/>
      <c r="D381" s="227" t="s">
        <v>160</v>
      </c>
      <c r="E381" s="42"/>
      <c r="F381" s="228" t="s">
        <v>1332</v>
      </c>
      <c r="G381" s="42"/>
      <c r="H381" s="42"/>
      <c r="I381" s="229"/>
      <c r="J381" s="42"/>
      <c r="K381" s="42"/>
      <c r="L381" s="46"/>
      <c r="M381" s="230"/>
      <c r="N381" s="231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160</v>
      </c>
      <c r="AU381" s="19" t="s">
        <v>82</v>
      </c>
    </row>
    <row r="382" s="2" customFormat="1">
      <c r="A382" s="40"/>
      <c r="B382" s="41"/>
      <c r="C382" s="42"/>
      <c r="D382" s="227" t="s">
        <v>175</v>
      </c>
      <c r="E382" s="42"/>
      <c r="F382" s="243" t="s">
        <v>1333</v>
      </c>
      <c r="G382" s="42"/>
      <c r="H382" s="42"/>
      <c r="I382" s="229"/>
      <c r="J382" s="42"/>
      <c r="K382" s="42"/>
      <c r="L382" s="46"/>
      <c r="M382" s="230"/>
      <c r="N382" s="231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175</v>
      </c>
      <c r="AU382" s="19" t="s">
        <v>82</v>
      </c>
    </row>
    <row r="383" s="13" customFormat="1">
      <c r="A383" s="13"/>
      <c r="B383" s="232"/>
      <c r="C383" s="233"/>
      <c r="D383" s="227" t="s">
        <v>162</v>
      </c>
      <c r="E383" s="234" t="s">
        <v>19</v>
      </c>
      <c r="F383" s="235" t="s">
        <v>1334</v>
      </c>
      <c r="G383" s="233"/>
      <c r="H383" s="236">
        <v>10.257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2" t="s">
        <v>162</v>
      </c>
      <c r="AU383" s="242" t="s">
        <v>82</v>
      </c>
      <c r="AV383" s="13" t="s">
        <v>82</v>
      </c>
      <c r="AW383" s="13" t="s">
        <v>33</v>
      </c>
      <c r="AX383" s="13" t="s">
        <v>72</v>
      </c>
      <c r="AY383" s="242" t="s">
        <v>151</v>
      </c>
    </row>
    <row r="384" s="13" customFormat="1">
      <c r="A384" s="13"/>
      <c r="B384" s="232"/>
      <c r="C384" s="233"/>
      <c r="D384" s="227" t="s">
        <v>162</v>
      </c>
      <c r="E384" s="234" t="s">
        <v>19</v>
      </c>
      <c r="F384" s="235" t="s">
        <v>1335</v>
      </c>
      <c r="G384" s="233"/>
      <c r="H384" s="236">
        <v>11.496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162</v>
      </c>
      <c r="AU384" s="242" t="s">
        <v>82</v>
      </c>
      <c r="AV384" s="13" t="s">
        <v>82</v>
      </c>
      <c r="AW384" s="13" t="s">
        <v>33</v>
      </c>
      <c r="AX384" s="13" t="s">
        <v>72</v>
      </c>
      <c r="AY384" s="242" t="s">
        <v>151</v>
      </c>
    </row>
    <row r="385" s="13" customFormat="1">
      <c r="A385" s="13"/>
      <c r="B385" s="232"/>
      <c r="C385" s="233"/>
      <c r="D385" s="227" t="s">
        <v>162</v>
      </c>
      <c r="E385" s="234" t="s">
        <v>19</v>
      </c>
      <c r="F385" s="235" t="s">
        <v>1336</v>
      </c>
      <c r="G385" s="233"/>
      <c r="H385" s="236">
        <v>4.2300000000000004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162</v>
      </c>
      <c r="AU385" s="242" t="s">
        <v>82</v>
      </c>
      <c r="AV385" s="13" t="s">
        <v>82</v>
      </c>
      <c r="AW385" s="13" t="s">
        <v>33</v>
      </c>
      <c r="AX385" s="13" t="s">
        <v>72</v>
      </c>
      <c r="AY385" s="242" t="s">
        <v>151</v>
      </c>
    </row>
    <row r="386" s="14" customFormat="1">
      <c r="A386" s="14"/>
      <c r="B386" s="244"/>
      <c r="C386" s="245"/>
      <c r="D386" s="227" t="s">
        <v>162</v>
      </c>
      <c r="E386" s="246" t="s">
        <v>19</v>
      </c>
      <c r="F386" s="247" t="s">
        <v>204</v>
      </c>
      <c r="G386" s="245"/>
      <c r="H386" s="248">
        <v>25.983000000000001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4" t="s">
        <v>162</v>
      </c>
      <c r="AU386" s="254" t="s">
        <v>82</v>
      </c>
      <c r="AV386" s="14" t="s">
        <v>158</v>
      </c>
      <c r="AW386" s="14" t="s">
        <v>33</v>
      </c>
      <c r="AX386" s="14" t="s">
        <v>80</v>
      </c>
      <c r="AY386" s="254" t="s">
        <v>151</v>
      </c>
    </row>
    <row r="387" s="2" customFormat="1" ht="16.5" customHeight="1">
      <c r="A387" s="40"/>
      <c r="B387" s="41"/>
      <c r="C387" s="214" t="s">
        <v>1337</v>
      </c>
      <c r="D387" s="214" t="s">
        <v>153</v>
      </c>
      <c r="E387" s="215" t="s">
        <v>1338</v>
      </c>
      <c r="F387" s="216" t="s">
        <v>1339</v>
      </c>
      <c r="G387" s="217" t="s">
        <v>156</v>
      </c>
      <c r="H387" s="218">
        <v>25.983000000000001</v>
      </c>
      <c r="I387" s="219"/>
      <c r="J387" s="220">
        <f>ROUND(I387*H387,2)</f>
        <v>0</v>
      </c>
      <c r="K387" s="216" t="s">
        <v>157</v>
      </c>
      <c r="L387" s="46"/>
      <c r="M387" s="221" t="s">
        <v>19</v>
      </c>
      <c r="N387" s="222" t="s">
        <v>43</v>
      </c>
      <c r="O387" s="86"/>
      <c r="P387" s="223">
        <f>O387*H387</f>
        <v>0</v>
      </c>
      <c r="Q387" s="223">
        <v>0</v>
      </c>
      <c r="R387" s="223">
        <f>Q387*H387</f>
        <v>0</v>
      </c>
      <c r="S387" s="223">
        <v>0</v>
      </c>
      <c r="T387" s="224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5" t="s">
        <v>158</v>
      </c>
      <c r="AT387" s="225" t="s">
        <v>153</v>
      </c>
      <c r="AU387" s="225" t="s">
        <v>82</v>
      </c>
      <c r="AY387" s="19" t="s">
        <v>151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9" t="s">
        <v>80</v>
      </c>
      <c r="BK387" s="226">
        <f>ROUND(I387*H387,2)</f>
        <v>0</v>
      </c>
      <c r="BL387" s="19" t="s">
        <v>158</v>
      </c>
      <c r="BM387" s="225" t="s">
        <v>1340</v>
      </c>
    </row>
    <row r="388" s="2" customFormat="1">
      <c r="A388" s="40"/>
      <c r="B388" s="41"/>
      <c r="C388" s="42"/>
      <c r="D388" s="227" t="s">
        <v>160</v>
      </c>
      <c r="E388" s="42"/>
      <c r="F388" s="228" t="s">
        <v>1341</v>
      </c>
      <c r="G388" s="42"/>
      <c r="H388" s="42"/>
      <c r="I388" s="229"/>
      <c r="J388" s="42"/>
      <c r="K388" s="42"/>
      <c r="L388" s="46"/>
      <c r="M388" s="230"/>
      <c r="N388" s="231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160</v>
      </c>
      <c r="AU388" s="19" t="s">
        <v>82</v>
      </c>
    </row>
    <row r="389" s="2" customFormat="1">
      <c r="A389" s="40"/>
      <c r="B389" s="41"/>
      <c r="C389" s="42"/>
      <c r="D389" s="227" t="s">
        <v>175</v>
      </c>
      <c r="E389" s="42"/>
      <c r="F389" s="243" t="s">
        <v>1333</v>
      </c>
      <c r="G389" s="42"/>
      <c r="H389" s="42"/>
      <c r="I389" s="229"/>
      <c r="J389" s="42"/>
      <c r="K389" s="42"/>
      <c r="L389" s="46"/>
      <c r="M389" s="230"/>
      <c r="N389" s="231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175</v>
      </c>
      <c r="AU389" s="19" t="s">
        <v>82</v>
      </c>
    </row>
    <row r="390" s="13" customFormat="1">
      <c r="A390" s="13"/>
      <c r="B390" s="232"/>
      <c r="C390" s="233"/>
      <c r="D390" s="227" t="s">
        <v>162</v>
      </c>
      <c r="E390" s="234" t="s">
        <v>19</v>
      </c>
      <c r="F390" s="235" t="s">
        <v>1334</v>
      </c>
      <c r="G390" s="233"/>
      <c r="H390" s="236">
        <v>10.257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2" t="s">
        <v>162</v>
      </c>
      <c r="AU390" s="242" t="s">
        <v>82</v>
      </c>
      <c r="AV390" s="13" t="s">
        <v>82</v>
      </c>
      <c r="AW390" s="13" t="s">
        <v>33</v>
      </c>
      <c r="AX390" s="13" t="s">
        <v>72</v>
      </c>
      <c r="AY390" s="242" t="s">
        <v>151</v>
      </c>
    </row>
    <row r="391" s="13" customFormat="1">
      <c r="A391" s="13"/>
      <c r="B391" s="232"/>
      <c r="C391" s="233"/>
      <c r="D391" s="227" t="s">
        <v>162</v>
      </c>
      <c r="E391" s="234" t="s">
        <v>19</v>
      </c>
      <c r="F391" s="235" t="s">
        <v>1335</v>
      </c>
      <c r="G391" s="233"/>
      <c r="H391" s="236">
        <v>11.496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162</v>
      </c>
      <c r="AU391" s="242" t="s">
        <v>82</v>
      </c>
      <c r="AV391" s="13" t="s">
        <v>82</v>
      </c>
      <c r="AW391" s="13" t="s">
        <v>33</v>
      </c>
      <c r="AX391" s="13" t="s">
        <v>72</v>
      </c>
      <c r="AY391" s="242" t="s">
        <v>151</v>
      </c>
    </row>
    <row r="392" s="13" customFormat="1">
      <c r="A392" s="13"/>
      <c r="B392" s="232"/>
      <c r="C392" s="233"/>
      <c r="D392" s="227" t="s">
        <v>162</v>
      </c>
      <c r="E392" s="234" t="s">
        <v>19</v>
      </c>
      <c r="F392" s="235" t="s">
        <v>1336</v>
      </c>
      <c r="G392" s="233"/>
      <c r="H392" s="236">
        <v>4.2300000000000004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162</v>
      </c>
      <c r="AU392" s="242" t="s">
        <v>82</v>
      </c>
      <c r="AV392" s="13" t="s">
        <v>82</v>
      </c>
      <c r="AW392" s="13" t="s">
        <v>33</v>
      </c>
      <c r="AX392" s="13" t="s">
        <v>72</v>
      </c>
      <c r="AY392" s="242" t="s">
        <v>151</v>
      </c>
    </row>
    <row r="393" s="14" customFormat="1">
      <c r="A393" s="14"/>
      <c r="B393" s="244"/>
      <c r="C393" s="245"/>
      <c r="D393" s="227" t="s">
        <v>162</v>
      </c>
      <c r="E393" s="246" t="s">
        <v>19</v>
      </c>
      <c r="F393" s="247" t="s">
        <v>204</v>
      </c>
      <c r="G393" s="245"/>
      <c r="H393" s="248">
        <v>25.983000000000001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162</v>
      </c>
      <c r="AU393" s="254" t="s">
        <v>82</v>
      </c>
      <c r="AV393" s="14" t="s">
        <v>158</v>
      </c>
      <c r="AW393" s="14" t="s">
        <v>33</v>
      </c>
      <c r="AX393" s="14" t="s">
        <v>80</v>
      </c>
      <c r="AY393" s="254" t="s">
        <v>151</v>
      </c>
    </row>
    <row r="394" s="2" customFormat="1" ht="16.5" customHeight="1">
      <c r="A394" s="40"/>
      <c r="B394" s="41"/>
      <c r="C394" s="214" t="s">
        <v>1342</v>
      </c>
      <c r="D394" s="214" t="s">
        <v>153</v>
      </c>
      <c r="E394" s="215" t="s">
        <v>1343</v>
      </c>
      <c r="F394" s="216" t="s">
        <v>1344</v>
      </c>
      <c r="G394" s="217" t="s">
        <v>405</v>
      </c>
      <c r="H394" s="218">
        <v>6.3150000000000004</v>
      </c>
      <c r="I394" s="219"/>
      <c r="J394" s="220">
        <f>ROUND(I394*H394,2)</f>
        <v>0</v>
      </c>
      <c r="K394" s="216" t="s">
        <v>157</v>
      </c>
      <c r="L394" s="46"/>
      <c r="M394" s="221" t="s">
        <v>19</v>
      </c>
      <c r="N394" s="222" t="s">
        <v>43</v>
      </c>
      <c r="O394" s="86"/>
      <c r="P394" s="223">
        <f>O394*H394</f>
        <v>0</v>
      </c>
      <c r="Q394" s="223">
        <v>1.05958</v>
      </c>
      <c r="R394" s="223">
        <f>Q394*H394</f>
        <v>6.6912476999999999</v>
      </c>
      <c r="S394" s="223">
        <v>0</v>
      </c>
      <c r="T394" s="224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5" t="s">
        <v>158</v>
      </c>
      <c r="AT394" s="225" t="s">
        <v>153</v>
      </c>
      <c r="AU394" s="225" t="s">
        <v>82</v>
      </c>
      <c r="AY394" s="19" t="s">
        <v>151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9" t="s">
        <v>80</v>
      </c>
      <c r="BK394" s="226">
        <f>ROUND(I394*H394,2)</f>
        <v>0</v>
      </c>
      <c r="BL394" s="19" t="s">
        <v>158</v>
      </c>
      <c r="BM394" s="225" t="s">
        <v>1345</v>
      </c>
    </row>
    <row r="395" s="2" customFormat="1">
      <c r="A395" s="40"/>
      <c r="B395" s="41"/>
      <c r="C395" s="42"/>
      <c r="D395" s="227" t="s">
        <v>160</v>
      </c>
      <c r="E395" s="42"/>
      <c r="F395" s="228" t="s">
        <v>1346</v>
      </c>
      <c r="G395" s="42"/>
      <c r="H395" s="42"/>
      <c r="I395" s="229"/>
      <c r="J395" s="42"/>
      <c r="K395" s="42"/>
      <c r="L395" s="46"/>
      <c r="M395" s="230"/>
      <c r="N395" s="231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160</v>
      </c>
      <c r="AU395" s="19" t="s">
        <v>82</v>
      </c>
    </row>
    <row r="396" s="13" customFormat="1">
      <c r="A396" s="13"/>
      <c r="B396" s="232"/>
      <c r="C396" s="233"/>
      <c r="D396" s="227" t="s">
        <v>162</v>
      </c>
      <c r="E396" s="234" t="s">
        <v>19</v>
      </c>
      <c r="F396" s="235" t="s">
        <v>1347</v>
      </c>
      <c r="G396" s="233"/>
      <c r="H396" s="236">
        <v>0.59399999999999997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162</v>
      </c>
      <c r="AU396" s="242" t="s">
        <v>82</v>
      </c>
      <c r="AV396" s="13" t="s">
        <v>82</v>
      </c>
      <c r="AW396" s="13" t="s">
        <v>33</v>
      </c>
      <c r="AX396" s="13" t="s">
        <v>72</v>
      </c>
      <c r="AY396" s="242" t="s">
        <v>151</v>
      </c>
    </row>
    <row r="397" s="13" customFormat="1">
      <c r="A397" s="13"/>
      <c r="B397" s="232"/>
      <c r="C397" s="233"/>
      <c r="D397" s="227" t="s">
        <v>162</v>
      </c>
      <c r="E397" s="234" t="s">
        <v>19</v>
      </c>
      <c r="F397" s="235" t="s">
        <v>1348</v>
      </c>
      <c r="G397" s="233"/>
      <c r="H397" s="236">
        <v>5.7210000000000001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162</v>
      </c>
      <c r="AU397" s="242" t="s">
        <v>82</v>
      </c>
      <c r="AV397" s="13" t="s">
        <v>82</v>
      </c>
      <c r="AW397" s="13" t="s">
        <v>33</v>
      </c>
      <c r="AX397" s="13" t="s">
        <v>72</v>
      </c>
      <c r="AY397" s="242" t="s">
        <v>151</v>
      </c>
    </row>
    <row r="398" s="16" customFormat="1">
      <c r="A398" s="16"/>
      <c r="B398" s="270"/>
      <c r="C398" s="271"/>
      <c r="D398" s="227" t="s">
        <v>162</v>
      </c>
      <c r="E398" s="272" t="s">
        <v>19</v>
      </c>
      <c r="F398" s="273" t="s">
        <v>1349</v>
      </c>
      <c r="G398" s="271"/>
      <c r="H398" s="272" t="s">
        <v>19</v>
      </c>
      <c r="I398" s="274"/>
      <c r="J398" s="271"/>
      <c r="K398" s="271"/>
      <c r="L398" s="275"/>
      <c r="M398" s="276"/>
      <c r="N398" s="277"/>
      <c r="O398" s="277"/>
      <c r="P398" s="277"/>
      <c r="Q398" s="277"/>
      <c r="R398" s="277"/>
      <c r="S398" s="277"/>
      <c r="T398" s="278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79" t="s">
        <v>162</v>
      </c>
      <c r="AU398" s="279" t="s">
        <v>82</v>
      </c>
      <c r="AV398" s="16" t="s">
        <v>80</v>
      </c>
      <c r="AW398" s="16" t="s">
        <v>33</v>
      </c>
      <c r="AX398" s="16" t="s">
        <v>72</v>
      </c>
      <c r="AY398" s="279" t="s">
        <v>151</v>
      </c>
    </row>
    <row r="399" s="14" customFormat="1">
      <c r="A399" s="14"/>
      <c r="B399" s="244"/>
      <c r="C399" s="245"/>
      <c r="D399" s="227" t="s">
        <v>162</v>
      </c>
      <c r="E399" s="246" t="s">
        <v>19</v>
      </c>
      <c r="F399" s="247" t="s">
        <v>204</v>
      </c>
      <c r="G399" s="245"/>
      <c r="H399" s="248">
        <v>6.3150000000000004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4" t="s">
        <v>162</v>
      </c>
      <c r="AU399" s="254" t="s">
        <v>82</v>
      </c>
      <c r="AV399" s="14" t="s">
        <v>158</v>
      </c>
      <c r="AW399" s="14" t="s">
        <v>33</v>
      </c>
      <c r="AX399" s="14" t="s">
        <v>80</v>
      </c>
      <c r="AY399" s="254" t="s">
        <v>151</v>
      </c>
    </row>
    <row r="400" s="2" customFormat="1" ht="16.5" customHeight="1">
      <c r="A400" s="40"/>
      <c r="B400" s="41"/>
      <c r="C400" s="214" t="s">
        <v>1350</v>
      </c>
      <c r="D400" s="214" t="s">
        <v>153</v>
      </c>
      <c r="E400" s="215" t="s">
        <v>1351</v>
      </c>
      <c r="F400" s="216" t="s">
        <v>1352</v>
      </c>
      <c r="G400" s="217" t="s">
        <v>156</v>
      </c>
      <c r="H400" s="218">
        <v>73.816000000000002</v>
      </c>
      <c r="I400" s="219"/>
      <c r="J400" s="220">
        <f>ROUND(I400*H400,2)</f>
        <v>0</v>
      </c>
      <c r="K400" s="216" t="s">
        <v>157</v>
      </c>
      <c r="L400" s="46"/>
      <c r="M400" s="221" t="s">
        <v>19</v>
      </c>
      <c r="N400" s="222" t="s">
        <v>43</v>
      </c>
      <c r="O400" s="86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5" t="s">
        <v>158</v>
      </c>
      <c r="AT400" s="225" t="s">
        <v>153</v>
      </c>
      <c r="AU400" s="225" t="s">
        <v>82</v>
      </c>
      <c r="AY400" s="19" t="s">
        <v>151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9" t="s">
        <v>80</v>
      </c>
      <c r="BK400" s="226">
        <f>ROUND(I400*H400,2)</f>
        <v>0</v>
      </c>
      <c r="BL400" s="19" t="s">
        <v>158</v>
      </c>
      <c r="BM400" s="225" t="s">
        <v>1353</v>
      </c>
    </row>
    <row r="401" s="2" customFormat="1">
      <c r="A401" s="40"/>
      <c r="B401" s="41"/>
      <c r="C401" s="42"/>
      <c r="D401" s="227" t="s">
        <v>160</v>
      </c>
      <c r="E401" s="42"/>
      <c r="F401" s="228" t="s">
        <v>1354</v>
      </c>
      <c r="G401" s="42"/>
      <c r="H401" s="42"/>
      <c r="I401" s="229"/>
      <c r="J401" s="42"/>
      <c r="K401" s="42"/>
      <c r="L401" s="46"/>
      <c r="M401" s="230"/>
      <c r="N401" s="231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160</v>
      </c>
      <c r="AU401" s="19" t="s">
        <v>82</v>
      </c>
    </row>
    <row r="402" s="2" customFormat="1">
      <c r="A402" s="40"/>
      <c r="B402" s="41"/>
      <c r="C402" s="42"/>
      <c r="D402" s="227" t="s">
        <v>175</v>
      </c>
      <c r="E402" s="42"/>
      <c r="F402" s="243" t="s">
        <v>1355</v>
      </c>
      <c r="G402" s="42"/>
      <c r="H402" s="42"/>
      <c r="I402" s="229"/>
      <c r="J402" s="42"/>
      <c r="K402" s="42"/>
      <c r="L402" s="46"/>
      <c r="M402" s="230"/>
      <c r="N402" s="231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175</v>
      </c>
      <c r="AU402" s="19" t="s">
        <v>82</v>
      </c>
    </row>
    <row r="403" s="13" customFormat="1">
      <c r="A403" s="13"/>
      <c r="B403" s="232"/>
      <c r="C403" s="233"/>
      <c r="D403" s="227" t="s">
        <v>162</v>
      </c>
      <c r="E403" s="234" t="s">
        <v>19</v>
      </c>
      <c r="F403" s="235" t="s">
        <v>1356</v>
      </c>
      <c r="G403" s="233"/>
      <c r="H403" s="236">
        <v>73.816000000000002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162</v>
      </c>
      <c r="AU403" s="242" t="s">
        <v>82</v>
      </c>
      <c r="AV403" s="13" t="s">
        <v>82</v>
      </c>
      <c r="AW403" s="13" t="s">
        <v>33</v>
      </c>
      <c r="AX403" s="13" t="s">
        <v>80</v>
      </c>
      <c r="AY403" s="242" t="s">
        <v>151</v>
      </c>
    </row>
    <row r="404" s="2" customFormat="1" ht="16.5" customHeight="1">
      <c r="A404" s="40"/>
      <c r="B404" s="41"/>
      <c r="C404" s="214" t="s">
        <v>471</v>
      </c>
      <c r="D404" s="214" t="s">
        <v>153</v>
      </c>
      <c r="E404" s="215" t="s">
        <v>1357</v>
      </c>
      <c r="F404" s="216" t="s">
        <v>1358</v>
      </c>
      <c r="G404" s="217" t="s">
        <v>156</v>
      </c>
      <c r="H404" s="218">
        <v>2.2599999999999998</v>
      </c>
      <c r="I404" s="219"/>
      <c r="J404" s="220">
        <f>ROUND(I404*H404,2)</f>
        <v>0</v>
      </c>
      <c r="K404" s="216" t="s">
        <v>157</v>
      </c>
      <c r="L404" s="46"/>
      <c r="M404" s="221" t="s">
        <v>19</v>
      </c>
      <c r="N404" s="222" t="s">
        <v>43</v>
      </c>
      <c r="O404" s="86"/>
      <c r="P404" s="223">
        <f>O404*H404</f>
        <v>0</v>
      </c>
      <c r="Q404" s="223">
        <v>0.05305</v>
      </c>
      <c r="R404" s="223">
        <f>Q404*H404</f>
        <v>0.11989299999999999</v>
      </c>
      <c r="S404" s="223">
        <v>0</v>
      </c>
      <c r="T404" s="224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5" t="s">
        <v>158</v>
      </c>
      <c r="AT404" s="225" t="s">
        <v>153</v>
      </c>
      <c r="AU404" s="225" t="s">
        <v>82</v>
      </c>
      <c r="AY404" s="19" t="s">
        <v>151</v>
      </c>
      <c r="BE404" s="226">
        <f>IF(N404="základní",J404,0)</f>
        <v>0</v>
      </c>
      <c r="BF404" s="226">
        <f>IF(N404="snížená",J404,0)</f>
        <v>0</v>
      </c>
      <c r="BG404" s="226">
        <f>IF(N404="zákl. přenesená",J404,0)</f>
        <v>0</v>
      </c>
      <c r="BH404" s="226">
        <f>IF(N404="sníž. přenesená",J404,0)</f>
        <v>0</v>
      </c>
      <c r="BI404" s="226">
        <f>IF(N404="nulová",J404,0)</f>
        <v>0</v>
      </c>
      <c r="BJ404" s="19" t="s">
        <v>80</v>
      </c>
      <c r="BK404" s="226">
        <f>ROUND(I404*H404,2)</f>
        <v>0</v>
      </c>
      <c r="BL404" s="19" t="s">
        <v>158</v>
      </c>
      <c r="BM404" s="225" t="s">
        <v>1359</v>
      </c>
    </row>
    <row r="405" s="2" customFormat="1">
      <c r="A405" s="40"/>
      <c r="B405" s="41"/>
      <c r="C405" s="42"/>
      <c r="D405" s="227" t="s">
        <v>160</v>
      </c>
      <c r="E405" s="42"/>
      <c r="F405" s="228" t="s">
        <v>1360</v>
      </c>
      <c r="G405" s="42"/>
      <c r="H405" s="42"/>
      <c r="I405" s="229"/>
      <c r="J405" s="42"/>
      <c r="K405" s="42"/>
      <c r="L405" s="46"/>
      <c r="M405" s="230"/>
      <c r="N405" s="231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160</v>
      </c>
      <c r="AU405" s="19" t="s">
        <v>82</v>
      </c>
    </row>
    <row r="406" s="13" customFormat="1">
      <c r="A406" s="13"/>
      <c r="B406" s="232"/>
      <c r="C406" s="233"/>
      <c r="D406" s="227" t="s">
        <v>162</v>
      </c>
      <c r="E406" s="234" t="s">
        <v>19</v>
      </c>
      <c r="F406" s="235" t="s">
        <v>1361</v>
      </c>
      <c r="G406" s="233"/>
      <c r="H406" s="236">
        <v>2.2599999999999998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162</v>
      </c>
      <c r="AU406" s="242" t="s">
        <v>82</v>
      </c>
      <c r="AV406" s="13" t="s">
        <v>82</v>
      </c>
      <c r="AW406" s="13" t="s">
        <v>33</v>
      </c>
      <c r="AX406" s="13" t="s">
        <v>80</v>
      </c>
      <c r="AY406" s="242" t="s">
        <v>151</v>
      </c>
    </row>
    <row r="407" s="2" customFormat="1" ht="16.5" customHeight="1">
      <c r="A407" s="40"/>
      <c r="B407" s="41"/>
      <c r="C407" s="214" t="s">
        <v>1362</v>
      </c>
      <c r="D407" s="214" t="s">
        <v>153</v>
      </c>
      <c r="E407" s="215" t="s">
        <v>1363</v>
      </c>
      <c r="F407" s="216" t="s">
        <v>1364</v>
      </c>
      <c r="G407" s="217" t="s">
        <v>156</v>
      </c>
      <c r="H407" s="218">
        <v>2.2599999999999998</v>
      </c>
      <c r="I407" s="219"/>
      <c r="J407" s="220">
        <f>ROUND(I407*H407,2)</f>
        <v>0</v>
      </c>
      <c r="K407" s="216" t="s">
        <v>157</v>
      </c>
      <c r="L407" s="46"/>
      <c r="M407" s="221" t="s">
        <v>19</v>
      </c>
      <c r="N407" s="222" t="s">
        <v>43</v>
      </c>
      <c r="O407" s="86"/>
      <c r="P407" s="223">
        <f>O407*H407</f>
        <v>0</v>
      </c>
      <c r="Q407" s="223">
        <v>0.05305</v>
      </c>
      <c r="R407" s="223">
        <f>Q407*H407</f>
        <v>0.11989299999999999</v>
      </c>
      <c r="S407" s="223">
        <v>0</v>
      </c>
      <c r="T407" s="224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5" t="s">
        <v>158</v>
      </c>
      <c r="AT407" s="225" t="s">
        <v>153</v>
      </c>
      <c r="AU407" s="225" t="s">
        <v>82</v>
      </c>
      <c r="AY407" s="19" t="s">
        <v>151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9" t="s">
        <v>80</v>
      </c>
      <c r="BK407" s="226">
        <f>ROUND(I407*H407,2)</f>
        <v>0</v>
      </c>
      <c r="BL407" s="19" t="s">
        <v>158</v>
      </c>
      <c r="BM407" s="225" t="s">
        <v>1365</v>
      </c>
    </row>
    <row r="408" s="2" customFormat="1">
      <c r="A408" s="40"/>
      <c r="B408" s="41"/>
      <c r="C408" s="42"/>
      <c r="D408" s="227" t="s">
        <v>160</v>
      </c>
      <c r="E408" s="42"/>
      <c r="F408" s="228" t="s">
        <v>1366</v>
      </c>
      <c r="G408" s="42"/>
      <c r="H408" s="42"/>
      <c r="I408" s="229"/>
      <c r="J408" s="42"/>
      <c r="K408" s="42"/>
      <c r="L408" s="46"/>
      <c r="M408" s="230"/>
      <c r="N408" s="231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160</v>
      </c>
      <c r="AU408" s="19" t="s">
        <v>82</v>
      </c>
    </row>
    <row r="409" s="13" customFormat="1">
      <c r="A409" s="13"/>
      <c r="B409" s="232"/>
      <c r="C409" s="233"/>
      <c r="D409" s="227" t="s">
        <v>162</v>
      </c>
      <c r="E409" s="234" t="s">
        <v>19</v>
      </c>
      <c r="F409" s="235" t="s">
        <v>1361</v>
      </c>
      <c r="G409" s="233"/>
      <c r="H409" s="236">
        <v>2.2599999999999998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162</v>
      </c>
      <c r="AU409" s="242" t="s">
        <v>82</v>
      </c>
      <c r="AV409" s="13" t="s">
        <v>82</v>
      </c>
      <c r="AW409" s="13" t="s">
        <v>33</v>
      </c>
      <c r="AX409" s="13" t="s">
        <v>80</v>
      </c>
      <c r="AY409" s="242" t="s">
        <v>151</v>
      </c>
    </row>
    <row r="410" s="2" customFormat="1" ht="16.5" customHeight="1">
      <c r="A410" s="40"/>
      <c r="B410" s="41"/>
      <c r="C410" s="214" t="s">
        <v>1367</v>
      </c>
      <c r="D410" s="214" t="s">
        <v>153</v>
      </c>
      <c r="E410" s="215" t="s">
        <v>1368</v>
      </c>
      <c r="F410" s="216" t="s">
        <v>1369</v>
      </c>
      <c r="G410" s="217" t="s">
        <v>581</v>
      </c>
      <c r="H410" s="218">
        <v>17.103999999999999</v>
      </c>
      <c r="I410" s="219"/>
      <c r="J410" s="220">
        <f>ROUND(I410*H410,2)</f>
        <v>0</v>
      </c>
      <c r="K410" s="216" t="s">
        <v>157</v>
      </c>
      <c r="L410" s="46"/>
      <c r="M410" s="221" t="s">
        <v>19</v>
      </c>
      <c r="N410" s="222" t="s">
        <v>43</v>
      </c>
      <c r="O410" s="86"/>
      <c r="P410" s="223">
        <f>O410*H410</f>
        <v>0</v>
      </c>
      <c r="Q410" s="223">
        <v>0</v>
      </c>
      <c r="R410" s="223">
        <f>Q410*H410</f>
        <v>0</v>
      </c>
      <c r="S410" s="223">
        <v>0</v>
      </c>
      <c r="T410" s="224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5" t="s">
        <v>158</v>
      </c>
      <c r="AT410" s="225" t="s">
        <v>153</v>
      </c>
      <c r="AU410" s="225" t="s">
        <v>82</v>
      </c>
      <c r="AY410" s="19" t="s">
        <v>151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9" t="s">
        <v>80</v>
      </c>
      <c r="BK410" s="226">
        <f>ROUND(I410*H410,2)</f>
        <v>0</v>
      </c>
      <c r="BL410" s="19" t="s">
        <v>158</v>
      </c>
      <c r="BM410" s="225" t="s">
        <v>1370</v>
      </c>
    </row>
    <row r="411" s="2" customFormat="1">
      <c r="A411" s="40"/>
      <c r="B411" s="41"/>
      <c r="C411" s="42"/>
      <c r="D411" s="227" t="s">
        <v>160</v>
      </c>
      <c r="E411" s="42"/>
      <c r="F411" s="228" t="s">
        <v>1371</v>
      </c>
      <c r="G411" s="42"/>
      <c r="H411" s="42"/>
      <c r="I411" s="229"/>
      <c r="J411" s="42"/>
      <c r="K411" s="42"/>
      <c r="L411" s="46"/>
      <c r="M411" s="230"/>
      <c r="N411" s="231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160</v>
      </c>
      <c r="AU411" s="19" t="s">
        <v>82</v>
      </c>
    </row>
    <row r="412" s="2" customFormat="1">
      <c r="A412" s="40"/>
      <c r="B412" s="41"/>
      <c r="C412" s="42"/>
      <c r="D412" s="227" t="s">
        <v>175</v>
      </c>
      <c r="E412" s="42"/>
      <c r="F412" s="243" t="s">
        <v>1372</v>
      </c>
      <c r="G412" s="42"/>
      <c r="H412" s="42"/>
      <c r="I412" s="229"/>
      <c r="J412" s="42"/>
      <c r="K412" s="42"/>
      <c r="L412" s="46"/>
      <c r="M412" s="230"/>
      <c r="N412" s="231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175</v>
      </c>
      <c r="AU412" s="19" t="s">
        <v>82</v>
      </c>
    </row>
    <row r="413" s="13" customFormat="1">
      <c r="A413" s="13"/>
      <c r="B413" s="232"/>
      <c r="C413" s="233"/>
      <c r="D413" s="227" t="s">
        <v>162</v>
      </c>
      <c r="E413" s="234" t="s">
        <v>19</v>
      </c>
      <c r="F413" s="235" t="s">
        <v>1373</v>
      </c>
      <c r="G413" s="233"/>
      <c r="H413" s="236">
        <v>17.103999999999999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162</v>
      </c>
      <c r="AU413" s="242" t="s">
        <v>82</v>
      </c>
      <c r="AV413" s="13" t="s">
        <v>82</v>
      </c>
      <c r="AW413" s="13" t="s">
        <v>33</v>
      </c>
      <c r="AX413" s="13" t="s">
        <v>80</v>
      </c>
      <c r="AY413" s="242" t="s">
        <v>151</v>
      </c>
    </row>
    <row r="414" s="2" customFormat="1" ht="16.5" customHeight="1">
      <c r="A414" s="40"/>
      <c r="B414" s="41"/>
      <c r="C414" s="214" t="s">
        <v>1374</v>
      </c>
      <c r="D414" s="214" t="s">
        <v>153</v>
      </c>
      <c r="E414" s="215" t="s">
        <v>1375</v>
      </c>
      <c r="F414" s="216" t="s">
        <v>1376</v>
      </c>
      <c r="G414" s="217" t="s">
        <v>581</v>
      </c>
      <c r="H414" s="218">
        <v>25.079999999999998</v>
      </c>
      <c r="I414" s="219"/>
      <c r="J414" s="220">
        <f>ROUND(I414*H414,2)</f>
        <v>0</v>
      </c>
      <c r="K414" s="216" t="s">
        <v>157</v>
      </c>
      <c r="L414" s="46"/>
      <c r="M414" s="221" t="s">
        <v>19</v>
      </c>
      <c r="N414" s="222" t="s">
        <v>43</v>
      </c>
      <c r="O414" s="86"/>
      <c r="P414" s="223">
        <f>O414*H414</f>
        <v>0</v>
      </c>
      <c r="Q414" s="223">
        <v>2.4340799999999998</v>
      </c>
      <c r="R414" s="223">
        <f>Q414*H414</f>
        <v>61.04672639999999</v>
      </c>
      <c r="S414" s="223">
        <v>0</v>
      </c>
      <c r="T414" s="224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5" t="s">
        <v>158</v>
      </c>
      <c r="AT414" s="225" t="s">
        <v>153</v>
      </c>
      <c r="AU414" s="225" t="s">
        <v>82</v>
      </c>
      <c r="AY414" s="19" t="s">
        <v>151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9" t="s">
        <v>80</v>
      </c>
      <c r="BK414" s="226">
        <f>ROUND(I414*H414,2)</f>
        <v>0</v>
      </c>
      <c r="BL414" s="19" t="s">
        <v>158</v>
      </c>
      <c r="BM414" s="225" t="s">
        <v>1377</v>
      </c>
    </row>
    <row r="415" s="2" customFormat="1">
      <c r="A415" s="40"/>
      <c r="B415" s="41"/>
      <c r="C415" s="42"/>
      <c r="D415" s="227" t="s">
        <v>160</v>
      </c>
      <c r="E415" s="42"/>
      <c r="F415" s="228" t="s">
        <v>1378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160</v>
      </c>
      <c r="AU415" s="19" t="s">
        <v>82</v>
      </c>
    </row>
    <row r="416" s="2" customFormat="1">
      <c r="A416" s="40"/>
      <c r="B416" s="41"/>
      <c r="C416" s="42"/>
      <c r="D416" s="227" t="s">
        <v>175</v>
      </c>
      <c r="E416" s="42"/>
      <c r="F416" s="243" t="s">
        <v>1379</v>
      </c>
      <c r="G416" s="42"/>
      <c r="H416" s="42"/>
      <c r="I416" s="229"/>
      <c r="J416" s="42"/>
      <c r="K416" s="42"/>
      <c r="L416" s="46"/>
      <c r="M416" s="230"/>
      <c r="N416" s="231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175</v>
      </c>
      <c r="AU416" s="19" t="s">
        <v>82</v>
      </c>
    </row>
    <row r="417" s="13" customFormat="1">
      <c r="A417" s="13"/>
      <c r="B417" s="232"/>
      <c r="C417" s="233"/>
      <c r="D417" s="227" t="s">
        <v>162</v>
      </c>
      <c r="E417" s="234" t="s">
        <v>19</v>
      </c>
      <c r="F417" s="235" t="s">
        <v>1380</v>
      </c>
      <c r="G417" s="233"/>
      <c r="H417" s="236">
        <v>25.079999999999998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162</v>
      </c>
      <c r="AU417" s="242" t="s">
        <v>82</v>
      </c>
      <c r="AV417" s="13" t="s">
        <v>82</v>
      </c>
      <c r="AW417" s="13" t="s">
        <v>33</v>
      </c>
      <c r="AX417" s="13" t="s">
        <v>80</v>
      </c>
      <c r="AY417" s="242" t="s">
        <v>151</v>
      </c>
    </row>
    <row r="418" s="2" customFormat="1" ht="16.5" customHeight="1">
      <c r="A418" s="40"/>
      <c r="B418" s="41"/>
      <c r="C418" s="214" t="s">
        <v>1381</v>
      </c>
      <c r="D418" s="214" t="s">
        <v>153</v>
      </c>
      <c r="E418" s="215" t="s">
        <v>1382</v>
      </c>
      <c r="F418" s="216" t="s">
        <v>1383</v>
      </c>
      <c r="G418" s="217" t="s">
        <v>156</v>
      </c>
      <c r="H418" s="218">
        <v>73.816000000000002</v>
      </c>
      <c r="I418" s="219"/>
      <c r="J418" s="220">
        <f>ROUND(I418*H418,2)</f>
        <v>0</v>
      </c>
      <c r="K418" s="216" t="s">
        <v>157</v>
      </c>
      <c r="L418" s="46"/>
      <c r="M418" s="221" t="s">
        <v>19</v>
      </c>
      <c r="N418" s="222" t="s">
        <v>43</v>
      </c>
      <c r="O418" s="86"/>
      <c r="P418" s="223">
        <f>O418*H418</f>
        <v>0</v>
      </c>
      <c r="Q418" s="223">
        <v>0.74326999999999999</v>
      </c>
      <c r="R418" s="223">
        <f>Q418*H418</f>
        <v>54.865218320000004</v>
      </c>
      <c r="S418" s="223">
        <v>0</v>
      </c>
      <c r="T418" s="224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5" t="s">
        <v>158</v>
      </c>
      <c r="AT418" s="225" t="s">
        <v>153</v>
      </c>
      <c r="AU418" s="225" t="s">
        <v>82</v>
      </c>
      <c r="AY418" s="19" t="s">
        <v>151</v>
      </c>
      <c r="BE418" s="226">
        <f>IF(N418="základní",J418,0)</f>
        <v>0</v>
      </c>
      <c r="BF418" s="226">
        <f>IF(N418="snížená",J418,0)</f>
        <v>0</v>
      </c>
      <c r="BG418" s="226">
        <f>IF(N418="zákl. přenesená",J418,0)</f>
        <v>0</v>
      </c>
      <c r="BH418" s="226">
        <f>IF(N418="sníž. přenesená",J418,0)</f>
        <v>0</v>
      </c>
      <c r="BI418" s="226">
        <f>IF(N418="nulová",J418,0)</f>
        <v>0</v>
      </c>
      <c r="BJ418" s="19" t="s">
        <v>80</v>
      </c>
      <c r="BK418" s="226">
        <f>ROUND(I418*H418,2)</f>
        <v>0</v>
      </c>
      <c r="BL418" s="19" t="s">
        <v>158</v>
      </c>
      <c r="BM418" s="225" t="s">
        <v>1384</v>
      </c>
    </row>
    <row r="419" s="2" customFormat="1">
      <c r="A419" s="40"/>
      <c r="B419" s="41"/>
      <c r="C419" s="42"/>
      <c r="D419" s="227" t="s">
        <v>160</v>
      </c>
      <c r="E419" s="42"/>
      <c r="F419" s="228" t="s">
        <v>1385</v>
      </c>
      <c r="G419" s="42"/>
      <c r="H419" s="42"/>
      <c r="I419" s="229"/>
      <c r="J419" s="42"/>
      <c r="K419" s="42"/>
      <c r="L419" s="46"/>
      <c r="M419" s="230"/>
      <c r="N419" s="231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160</v>
      </c>
      <c r="AU419" s="19" t="s">
        <v>82</v>
      </c>
    </row>
    <row r="420" s="13" customFormat="1">
      <c r="A420" s="13"/>
      <c r="B420" s="232"/>
      <c r="C420" s="233"/>
      <c r="D420" s="227" t="s">
        <v>162</v>
      </c>
      <c r="E420" s="234" t="s">
        <v>19</v>
      </c>
      <c r="F420" s="235" t="s">
        <v>1386</v>
      </c>
      <c r="G420" s="233"/>
      <c r="H420" s="236">
        <v>73.816000000000002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2" t="s">
        <v>162</v>
      </c>
      <c r="AU420" s="242" t="s">
        <v>82</v>
      </c>
      <c r="AV420" s="13" t="s">
        <v>82</v>
      </c>
      <c r="AW420" s="13" t="s">
        <v>33</v>
      </c>
      <c r="AX420" s="13" t="s">
        <v>80</v>
      </c>
      <c r="AY420" s="242" t="s">
        <v>151</v>
      </c>
    </row>
    <row r="421" s="2" customFormat="1" ht="16.5" customHeight="1">
      <c r="A421" s="40"/>
      <c r="B421" s="41"/>
      <c r="C421" s="214" t="s">
        <v>1387</v>
      </c>
      <c r="D421" s="214" t="s">
        <v>153</v>
      </c>
      <c r="E421" s="215" t="s">
        <v>1388</v>
      </c>
      <c r="F421" s="216" t="s">
        <v>1389</v>
      </c>
      <c r="G421" s="217" t="s">
        <v>581</v>
      </c>
      <c r="H421" s="218">
        <v>2.9049999999999998</v>
      </c>
      <c r="I421" s="219"/>
      <c r="J421" s="220">
        <f>ROUND(I421*H421,2)</f>
        <v>0</v>
      </c>
      <c r="K421" s="216" t="s">
        <v>19</v>
      </c>
      <c r="L421" s="46"/>
      <c r="M421" s="221" t="s">
        <v>19</v>
      </c>
      <c r="N421" s="222" t="s">
        <v>43</v>
      </c>
      <c r="O421" s="86"/>
      <c r="P421" s="223">
        <f>O421*H421</f>
        <v>0</v>
      </c>
      <c r="Q421" s="223">
        <v>2.2999999999999998</v>
      </c>
      <c r="R421" s="223">
        <f>Q421*H421</f>
        <v>6.6814999999999989</v>
      </c>
      <c r="S421" s="223">
        <v>0</v>
      </c>
      <c r="T421" s="224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5" t="s">
        <v>158</v>
      </c>
      <c r="AT421" s="225" t="s">
        <v>153</v>
      </c>
      <c r="AU421" s="225" t="s">
        <v>82</v>
      </c>
      <c r="AY421" s="19" t="s">
        <v>151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9" t="s">
        <v>80</v>
      </c>
      <c r="BK421" s="226">
        <f>ROUND(I421*H421,2)</f>
        <v>0</v>
      </c>
      <c r="BL421" s="19" t="s">
        <v>158</v>
      </c>
      <c r="BM421" s="225" t="s">
        <v>1390</v>
      </c>
    </row>
    <row r="422" s="2" customFormat="1">
      <c r="A422" s="40"/>
      <c r="B422" s="41"/>
      <c r="C422" s="42"/>
      <c r="D422" s="227" t="s">
        <v>160</v>
      </c>
      <c r="E422" s="42"/>
      <c r="F422" s="228" t="s">
        <v>1389</v>
      </c>
      <c r="G422" s="42"/>
      <c r="H422" s="42"/>
      <c r="I422" s="229"/>
      <c r="J422" s="42"/>
      <c r="K422" s="42"/>
      <c r="L422" s="46"/>
      <c r="M422" s="230"/>
      <c r="N422" s="231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160</v>
      </c>
      <c r="AU422" s="19" t="s">
        <v>82</v>
      </c>
    </row>
    <row r="423" s="2" customFormat="1">
      <c r="A423" s="40"/>
      <c r="B423" s="41"/>
      <c r="C423" s="42"/>
      <c r="D423" s="227" t="s">
        <v>175</v>
      </c>
      <c r="E423" s="42"/>
      <c r="F423" s="243" t="s">
        <v>1391</v>
      </c>
      <c r="G423" s="42"/>
      <c r="H423" s="42"/>
      <c r="I423" s="229"/>
      <c r="J423" s="42"/>
      <c r="K423" s="42"/>
      <c r="L423" s="46"/>
      <c r="M423" s="230"/>
      <c r="N423" s="231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175</v>
      </c>
      <c r="AU423" s="19" t="s">
        <v>82</v>
      </c>
    </row>
    <row r="424" s="13" customFormat="1">
      <c r="A424" s="13"/>
      <c r="B424" s="232"/>
      <c r="C424" s="233"/>
      <c r="D424" s="227" t="s">
        <v>162</v>
      </c>
      <c r="E424" s="234" t="s">
        <v>19</v>
      </c>
      <c r="F424" s="235" t="s">
        <v>1392</v>
      </c>
      <c r="G424" s="233"/>
      <c r="H424" s="236">
        <v>2.9049999999999998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162</v>
      </c>
      <c r="AU424" s="242" t="s">
        <v>82</v>
      </c>
      <c r="AV424" s="13" t="s">
        <v>82</v>
      </c>
      <c r="AW424" s="13" t="s">
        <v>33</v>
      </c>
      <c r="AX424" s="13" t="s">
        <v>80</v>
      </c>
      <c r="AY424" s="242" t="s">
        <v>151</v>
      </c>
    </row>
    <row r="425" s="12" customFormat="1" ht="22.8" customHeight="1">
      <c r="A425" s="12"/>
      <c r="B425" s="198"/>
      <c r="C425" s="199"/>
      <c r="D425" s="200" t="s">
        <v>71</v>
      </c>
      <c r="E425" s="212" t="s">
        <v>181</v>
      </c>
      <c r="F425" s="212" t="s">
        <v>188</v>
      </c>
      <c r="G425" s="199"/>
      <c r="H425" s="199"/>
      <c r="I425" s="202"/>
      <c r="J425" s="213">
        <f>BK425</f>
        <v>0</v>
      </c>
      <c r="K425" s="199"/>
      <c r="L425" s="204"/>
      <c r="M425" s="205"/>
      <c r="N425" s="206"/>
      <c r="O425" s="206"/>
      <c r="P425" s="207">
        <f>SUM(P426:P535)</f>
        <v>0</v>
      </c>
      <c r="Q425" s="206"/>
      <c r="R425" s="207">
        <f>SUM(R426:R535)</f>
        <v>36.689969599999998</v>
      </c>
      <c r="S425" s="206"/>
      <c r="T425" s="208">
        <f>SUM(T426:T535)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09" t="s">
        <v>80</v>
      </c>
      <c r="AT425" s="210" t="s">
        <v>71</v>
      </c>
      <c r="AU425" s="210" t="s">
        <v>80</v>
      </c>
      <c r="AY425" s="209" t="s">
        <v>151</v>
      </c>
      <c r="BK425" s="211">
        <f>SUM(BK426:BK535)</f>
        <v>0</v>
      </c>
    </row>
    <row r="426" s="2" customFormat="1" ht="16.5" customHeight="1">
      <c r="A426" s="40"/>
      <c r="B426" s="41"/>
      <c r="C426" s="214" t="s">
        <v>1393</v>
      </c>
      <c r="D426" s="214" t="s">
        <v>153</v>
      </c>
      <c r="E426" s="215" t="s">
        <v>1394</v>
      </c>
      <c r="F426" s="216" t="s">
        <v>1395</v>
      </c>
      <c r="G426" s="217" t="s">
        <v>156</v>
      </c>
      <c r="H426" s="218">
        <v>33.814999999999998</v>
      </c>
      <c r="I426" s="219"/>
      <c r="J426" s="220">
        <f>ROUND(I426*H426,2)</f>
        <v>0</v>
      </c>
      <c r="K426" s="216" t="s">
        <v>157</v>
      </c>
      <c r="L426" s="46"/>
      <c r="M426" s="221" t="s">
        <v>19</v>
      </c>
      <c r="N426" s="222" t="s">
        <v>43</v>
      </c>
      <c r="O426" s="86"/>
      <c r="P426" s="223">
        <f>O426*H426</f>
        <v>0</v>
      </c>
      <c r="Q426" s="223">
        <v>0</v>
      </c>
      <c r="R426" s="223">
        <f>Q426*H426</f>
        <v>0</v>
      </c>
      <c r="S426" s="223">
        <v>0</v>
      </c>
      <c r="T426" s="224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5" t="s">
        <v>158</v>
      </c>
      <c r="AT426" s="225" t="s">
        <v>153</v>
      </c>
      <c r="AU426" s="225" t="s">
        <v>82</v>
      </c>
      <c r="AY426" s="19" t="s">
        <v>151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9" t="s">
        <v>80</v>
      </c>
      <c r="BK426" s="226">
        <f>ROUND(I426*H426,2)</f>
        <v>0</v>
      </c>
      <c r="BL426" s="19" t="s">
        <v>158</v>
      </c>
      <c r="BM426" s="225" t="s">
        <v>1396</v>
      </c>
    </row>
    <row r="427" s="2" customFormat="1">
      <c r="A427" s="40"/>
      <c r="B427" s="41"/>
      <c r="C427" s="42"/>
      <c r="D427" s="227" t="s">
        <v>160</v>
      </c>
      <c r="E427" s="42"/>
      <c r="F427" s="228" t="s">
        <v>1397</v>
      </c>
      <c r="G427" s="42"/>
      <c r="H427" s="42"/>
      <c r="I427" s="229"/>
      <c r="J427" s="42"/>
      <c r="K427" s="42"/>
      <c r="L427" s="46"/>
      <c r="M427" s="230"/>
      <c r="N427" s="231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160</v>
      </c>
      <c r="AU427" s="19" t="s">
        <v>82</v>
      </c>
    </row>
    <row r="428" s="13" customFormat="1">
      <c r="A428" s="13"/>
      <c r="B428" s="232"/>
      <c r="C428" s="233"/>
      <c r="D428" s="227" t="s">
        <v>162</v>
      </c>
      <c r="E428" s="234" t="s">
        <v>19</v>
      </c>
      <c r="F428" s="235" t="s">
        <v>1398</v>
      </c>
      <c r="G428" s="233"/>
      <c r="H428" s="236">
        <v>33.814999999999998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162</v>
      </c>
      <c r="AU428" s="242" t="s">
        <v>82</v>
      </c>
      <c r="AV428" s="13" t="s">
        <v>82</v>
      </c>
      <c r="AW428" s="13" t="s">
        <v>33</v>
      </c>
      <c r="AX428" s="13" t="s">
        <v>80</v>
      </c>
      <c r="AY428" s="242" t="s">
        <v>151</v>
      </c>
    </row>
    <row r="429" s="16" customFormat="1">
      <c r="A429" s="16"/>
      <c r="B429" s="270"/>
      <c r="C429" s="271"/>
      <c r="D429" s="227" t="s">
        <v>162</v>
      </c>
      <c r="E429" s="272" t="s">
        <v>19</v>
      </c>
      <c r="F429" s="273" t="s">
        <v>1399</v>
      </c>
      <c r="G429" s="271"/>
      <c r="H429" s="272" t="s">
        <v>19</v>
      </c>
      <c r="I429" s="274"/>
      <c r="J429" s="271"/>
      <c r="K429" s="271"/>
      <c r="L429" s="275"/>
      <c r="M429" s="276"/>
      <c r="N429" s="277"/>
      <c r="O429" s="277"/>
      <c r="P429" s="277"/>
      <c r="Q429" s="277"/>
      <c r="R429" s="277"/>
      <c r="S429" s="277"/>
      <c r="T429" s="278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279" t="s">
        <v>162</v>
      </c>
      <c r="AU429" s="279" t="s">
        <v>82</v>
      </c>
      <c r="AV429" s="16" t="s">
        <v>80</v>
      </c>
      <c r="AW429" s="16" t="s">
        <v>33</v>
      </c>
      <c r="AX429" s="16" t="s">
        <v>72</v>
      </c>
      <c r="AY429" s="279" t="s">
        <v>151</v>
      </c>
    </row>
    <row r="430" s="2" customFormat="1" ht="16.5" customHeight="1">
      <c r="A430" s="40"/>
      <c r="B430" s="41"/>
      <c r="C430" s="214" t="s">
        <v>1400</v>
      </c>
      <c r="D430" s="214" t="s">
        <v>153</v>
      </c>
      <c r="E430" s="215" t="s">
        <v>1401</v>
      </c>
      <c r="F430" s="216" t="s">
        <v>1402</v>
      </c>
      <c r="G430" s="217" t="s">
        <v>156</v>
      </c>
      <c r="H430" s="218">
        <v>6.7000000000000002</v>
      </c>
      <c r="I430" s="219"/>
      <c r="J430" s="220">
        <f>ROUND(I430*H430,2)</f>
        <v>0</v>
      </c>
      <c r="K430" s="216" t="s">
        <v>157</v>
      </c>
      <c r="L430" s="46"/>
      <c r="M430" s="221" t="s">
        <v>19</v>
      </c>
      <c r="N430" s="222" t="s">
        <v>43</v>
      </c>
      <c r="O430" s="86"/>
      <c r="P430" s="223">
        <f>O430*H430</f>
        <v>0</v>
      </c>
      <c r="Q430" s="223">
        <v>0</v>
      </c>
      <c r="R430" s="223">
        <f>Q430*H430</f>
        <v>0</v>
      </c>
      <c r="S430" s="223">
        <v>0</v>
      </c>
      <c r="T430" s="224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5" t="s">
        <v>158</v>
      </c>
      <c r="AT430" s="225" t="s">
        <v>153</v>
      </c>
      <c r="AU430" s="225" t="s">
        <v>82</v>
      </c>
      <c r="AY430" s="19" t="s">
        <v>151</v>
      </c>
      <c r="BE430" s="226">
        <f>IF(N430="základní",J430,0)</f>
        <v>0</v>
      </c>
      <c r="BF430" s="226">
        <f>IF(N430="snížená",J430,0)</f>
        <v>0</v>
      </c>
      <c r="BG430" s="226">
        <f>IF(N430="zákl. přenesená",J430,0)</f>
        <v>0</v>
      </c>
      <c r="BH430" s="226">
        <f>IF(N430="sníž. přenesená",J430,0)</f>
        <v>0</v>
      </c>
      <c r="BI430" s="226">
        <f>IF(N430="nulová",J430,0)</f>
        <v>0</v>
      </c>
      <c r="BJ430" s="19" t="s">
        <v>80</v>
      </c>
      <c r="BK430" s="226">
        <f>ROUND(I430*H430,2)</f>
        <v>0</v>
      </c>
      <c r="BL430" s="19" t="s">
        <v>158</v>
      </c>
      <c r="BM430" s="225" t="s">
        <v>1403</v>
      </c>
    </row>
    <row r="431" s="2" customFormat="1">
      <c r="A431" s="40"/>
      <c r="B431" s="41"/>
      <c r="C431" s="42"/>
      <c r="D431" s="227" t="s">
        <v>160</v>
      </c>
      <c r="E431" s="42"/>
      <c r="F431" s="228" t="s">
        <v>1404</v>
      </c>
      <c r="G431" s="42"/>
      <c r="H431" s="42"/>
      <c r="I431" s="229"/>
      <c r="J431" s="42"/>
      <c r="K431" s="42"/>
      <c r="L431" s="46"/>
      <c r="M431" s="230"/>
      <c r="N431" s="231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160</v>
      </c>
      <c r="AU431" s="19" t="s">
        <v>82</v>
      </c>
    </row>
    <row r="432" s="13" customFormat="1">
      <c r="A432" s="13"/>
      <c r="B432" s="232"/>
      <c r="C432" s="233"/>
      <c r="D432" s="227" t="s">
        <v>162</v>
      </c>
      <c r="E432" s="234" t="s">
        <v>19</v>
      </c>
      <c r="F432" s="235" t="s">
        <v>1405</v>
      </c>
      <c r="G432" s="233"/>
      <c r="H432" s="236">
        <v>6.7000000000000002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2" t="s">
        <v>162</v>
      </c>
      <c r="AU432" s="242" t="s">
        <v>82</v>
      </c>
      <c r="AV432" s="13" t="s">
        <v>82</v>
      </c>
      <c r="AW432" s="13" t="s">
        <v>33</v>
      </c>
      <c r="AX432" s="13" t="s">
        <v>80</v>
      </c>
      <c r="AY432" s="242" t="s">
        <v>151</v>
      </c>
    </row>
    <row r="433" s="2" customFormat="1" ht="16.5" customHeight="1">
      <c r="A433" s="40"/>
      <c r="B433" s="41"/>
      <c r="C433" s="214" t="s">
        <v>1406</v>
      </c>
      <c r="D433" s="214" t="s">
        <v>153</v>
      </c>
      <c r="E433" s="215" t="s">
        <v>1407</v>
      </c>
      <c r="F433" s="216" t="s">
        <v>1408</v>
      </c>
      <c r="G433" s="217" t="s">
        <v>156</v>
      </c>
      <c r="H433" s="218">
        <v>155.30799999999999</v>
      </c>
      <c r="I433" s="219"/>
      <c r="J433" s="220">
        <f>ROUND(I433*H433,2)</f>
        <v>0</v>
      </c>
      <c r="K433" s="216" t="s">
        <v>157</v>
      </c>
      <c r="L433" s="46"/>
      <c r="M433" s="221" t="s">
        <v>19</v>
      </c>
      <c r="N433" s="222" t="s">
        <v>43</v>
      </c>
      <c r="O433" s="86"/>
      <c r="P433" s="223">
        <f>O433*H433</f>
        <v>0</v>
      </c>
      <c r="Q433" s="223">
        <v>0</v>
      </c>
      <c r="R433" s="223">
        <f>Q433*H433</f>
        <v>0</v>
      </c>
      <c r="S433" s="223">
        <v>0</v>
      </c>
      <c r="T433" s="224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5" t="s">
        <v>158</v>
      </c>
      <c r="AT433" s="225" t="s">
        <v>153</v>
      </c>
      <c r="AU433" s="225" t="s">
        <v>82</v>
      </c>
      <c r="AY433" s="19" t="s">
        <v>151</v>
      </c>
      <c r="BE433" s="226">
        <f>IF(N433="základní",J433,0)</f>
        <v>0</v>
      </c>
      <c r="BF433" s="226">
        <f>IF(N433="snížená",J433,0)</f>
        <v>0</v>
      </c>
      <c r="BG433" s="226">
        <f>IF(N433="zákl. přenesená",J433,0)</f>
        <v>0</v>
      </c>
      <c r="BH433" s="226">
        <f>IF(N433="sníž. přenesená",J433,0)</f>
        <v>0</v>
      </c>
      <c r="BI433" s="226">
        <f>IF(N433="nulová",J433,0)</f>
        <v>0</v>
      </c>
      <c r="BJ433" s="19" t="s">
        <v>80</v>
      </c>
      <c r="BK433" s="226">
        <f>ROUND(I433*H433,2)</f>
        <v>0</v>
      </c>
      <c r="BL433" s="19" t="s">
        <v>158</v>
      </c>
      <c r="BM433" s="225" t="s">
        <v>1409</v>
      </c>
    </row>
    <row r="434" s="2" customFormat="1">
      <c r="A434" s="40"/>
      <c r="B434" s="41"/>
      <c r="C434" s="42"/>
      <c r="D434" s="227" t="s">
        <v>160</v>
      </c>
      <c r="E434" s="42"/>
      <c r="F434" s="228" t="s">
        <v>1410</v>
      </c>
      <c r="G434" s="42"/>
      <c r="H434" s="42"/>
      <c r="I434" s="229"/>
      <c r="J434" s="42"/>
      <c r="K434" s="42"/>
      <c r="L434" s="46"/>
      <c r="M434" s="230"/>
      <c r="N434" s="231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160</v>
      </c>
      <c r="AU434" s="19" t="s">
        <v>82</v>
      </c>
    </row>
    <row r="435" s="2" customFormat="1">
      <c r="A435" s="40"/>
      <c r="B435" s="41"/>
      <c r="C435" s="42"/>
      <c r="D435" s="227" t="s">
        <v>175</v>
      </c>
      <c r="E435" s="42"/>
      <c r="F435" s="243" t="s">
        <v>1411</v>
      </c>
      <c r="G435" s="42"/>
      <c r="H435" s="42"/>
      <c r="I435" s="229"/>
      <c r="J435" s="42"/>
      <c r="K435" s="42"/>
      <c r="L435" s="46"/>
      <c r="M435" s="230"/>
      <c r="N435" s="231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175</v>
      </c>
      <c r="AU435" s="19" t="s">
        <v>82</v>
      </c>
    </row>
    <row r="436" s="13" customFormat="1">
      <c r="A436" s="13"/>
      <c r="B436" s="232"/>
      <c r="C436" s="233"/>
      <c r="D436" s="227" t="s">
        <v>162</v>
      </c>
      <c r="E436" s="234" t="s">
        <v>19</v>
      </c>
      <c r="F436" s="235" t="s">
        <v>1412</v>
      </c>
      <c r="G436" s="233"/>
      <c r="H436" s="236">
        <v>155.30799999999999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2" t="s">
        <v>162</v>
      </c>
      <c r="AU436" s="242" t="s">
        <v>82</v>
      </c>
      <c r="AV436" s="13" t="s">
        <v>82</v>
      </c>
      <c r="AW436" s="13" t="s">
        <v>33</v>
      </c>
      <c r="AX436" s="13" t="s">
        <v>80</v>
      </c>
      <c r="AY436" s="242" t="s">
        <v>151</v>
      </c>
    </row>
    <row r="437" s="2" customFormat="1" ht="16.5" customHeight="1">
      <c r="A437" s="40"/>
      <c r="B437" s="41"/>
      <c r="C437" s="214" t="s">
        <v>1413</v>
      </c>
      <c r="D437" s="214" t="s">
        <v>153</v>
      </c>
      <c r="E437" s="215" t="s">
        <v>1414</v>
      </c>
      <c r="F437" s="216" t="s">
        <v>1415</v>
      </c>
      <c r="G437" s="217" t="s">
        <v>156</v>
      </c>
      <c r="H437" s="218">
        <v>149.74799999999999</v>
      </c>
      <c r="I437" s="219"/>
      <c r="J437" s="220">
        <f>ROUND(I437*H437,2)</f>
        <v>0</v>
      </c>
      <c r="K437" s="216" t="s">
        <v>157</v>
      </c>
      <c r="L437" s="46"/>
      <c r="M437" s="221" t="s">
        <v>19</v>
      </c>
      <c r="N437" s="222" t="s">
        <v>43</v>
      </c>
      <c r="O437" s="86"/>
      <c r="P437" s="223">
        <f>O437*H437</f>
        <v>0</v>
      </c>
      <c r="Q437" s="223">
        <v>0</v>
      </c>
      <c r="R437" s="223">
        <f>Q437*H437</f>
        <v>0</v>
      </c>
      <c r="S437" s="223">
        <v>0</v>
      </c>
      <c r="T437" s="224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5" t="s">
        <v>158</v>
      </c>
      <c r="AT437" s="225" t="s">
        <v>153</v>
      </c>
      <c r="AU437" s="225" t="s">
        <v>82</v>
      </c>
      <c r="AY437" s="19" t="s">
        <v>151</v>
      </c>
      <c r="BE437" s="226">
        <f>IF(N437="základní",J437,0)</f>
        <v>0</v>
      </c>
      <c r="BF437" s="226">
        <f>IF(N437="snížená",J437,0)</f>
        <v>0</v>
      </c>
      <c r="BG437" s="226">
        <f>IF(N437="zákl. přenesená",J437,0)</f>
        <v>0</v>
      </c>
      <c r="BH437" s="226">
        <f>IF(N437="sníž. přenesená",J437,0)</f>
        <v>0</v>
      </c>
      <c r="BI437" s="226">
        <f>IF(N437="nulová",J437,0)</f>
        <v>0</v>
      </c>
      <c r="BJ437" s="19" t="s">
        <v>80</v>
      </c>
      <c r="BK437" s="226">
        <f>ROUND(I437*H437,2)</f>
        <v>0</v>
      </c>
      <c r="BL437" s="19" t="s">
        <v>158</v>
      </c>
      <c r="BM437" s="225" t="s">
        <v>1416</v>
      </c>
    </row>
    <row r="438" s="2" customFormat="1">
      <c r="A438" s="40"/>
      <c r="B438" s="41"/>
      <c r="C438" s="42"/>
      <c r="D438" s="227" t="s">
        <v>160</v>
      </c>
      <c r="E438" s="42"/>
      <c r="F438" s="228" t="s">
        <v>1417</v>
      </c>
      <c r="G438" s="42"/>
      <c r="H438" s="42"/>
      <c r="I438" s="229"/>
      <c r="J438" s="42"/>
      <c r="K438" s="42"/>
      <c r="L438" s="46"/>
      <c r="M438" s="230"/>
      <c r="N438" s="231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160</v>
      </c>
      <c r="AU438" s="19" t="s">
        <v>82</v>
      </c>
    </row>
    <row r="439" s="13" customFormat="1">
      <c r="A439" s="13"/>
      <c r="B439" s="232"/>
      <c r="C439" s="233"/>
      <c r="D439" s="227" t="s">
        <v>162</v>
      </c>
      <c r="E439" s="234" t="s">
        <v>19</v>
      </c>
      <c r="F439" s="235" t="s">
        <v>1418</v>
      </c>
      <c r="G439" s="233"/>
      <c r="H439" s="236">
        <v>115.93300000000001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162</v>
      </c>
      <c r="AU439" s="242" t="s">
        <v>82</v>
      </c>
      <c r="AV439" s="13" t="s">
        <v>82</v>
      </c>
      <c r="AW439" s="13" t="s">
        <v>33</v>
      </c>
      <c r="AX439" s="13" t="s">
        <v>72</v>
      </c>
      <c r="AY439" s="242" t="s">
        <v>151</v>
      </c>
    </row>
    <row r="440" s="13" customFormat="1">
      <c r="A440" s="13"/>
      <c r="B440" s="232"/>
      <c r="C440" s="233"/>
      <c r="D440" s="227" t="s">
        <v>162</v>
      </c>
      <c r="E440" s="234" t="s">
        <v>19</v>
      </c>
      <c r="F440" s="235" t="s">
        <v>1419</v>
      </c>
      <c r="G440" s="233"/>
      <c r="H440" s="236">
        <v>33.814999999999998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162</v>
      </c>
      <c r="AU440" s="242" t="s">
        <v>82</v>
      </c>
      <c r="AV440" s="13" t="s">
        <v>82</v>
      </c>
      <c r="AW440" s="13" t="s">
        <v>33</v>
      </c>
      <c r="AX440" s="13" t="s">
        <v>72</v>
      </c>
      <c r="AY440" s="242" t="s">
        <v>151</v>
      </c>
    </row>
    <row r="441" s="14" customFormat="1">
      <c r="A441" s="14"/>
      <c r="B441" s="244"/>
      <c r="C441" s="245"/>
      <c r="D441" s="227" t="s">
        <v>162</v>
      </c>
      <c r="E441" s="246" t="s">
        <v>19</v>
      </c>
      <c r="F441" s="247" t="s">
        <v>204</v>
      </c>
      <c r="G441" s="245"/>
      <c r="H441" s="248">
        <v>149.74799999999999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4" t="s">
        <v>162</v>
      </c>
      <c r="AU441" s="254" t="s">
        <v>82</v>
      </c>
      <c r="AV441" s="14" t="s">
        <v>158</v>
      </c>
      <c r="AW441" s="14" t="s">
        <v>33</v>
      </c>
      <c r="AX441" s="14" t="s">
        <v>80</v>
      </c>
      <c r="AY441" s="254" t="s">
        <v>151</v>
      </c>
    </row>
    <row r="442" s="2" customFormat="1" ht="16.5" customHeight="1">
      <c r="A442" s="40"/>
      <c r="B442" s="41"/>
      <c r="C442" s="214" t="s">
        <v>1420</v>
      </c>
      <c r="D442" s="214" t="s">
        <v>153</v>
      </c>
      <c r="E442" s="215" t="s">
        <v>1421</v>
      </c>
      <c r="F442" s="216" t="s">
        <v>1422</v>
      </c>
      <c r="G442" s="217" t="s">
        <v>156</v>
      </c>
      <c r="H442" s="218">
        <v>32.732999999999997</v>
      </c>
      <c r="I442" s="219"/>
      <c r="J442" s="220">
        <f>ROUND(I442*H442,2)</f>
        <v>0</v>
      </c>
      <c r="K442" s="216" t="s">
        <v>157</v>
      </c>
      <c r="L442" s="46"/>
      <c r="M442" s="221" t="s">
        <v>19</v>
      </c>
      <c r="N442" s="222" t="s">
        <v>43</v>
      </c>
      <c r="O442" s="86"/>
      <c r="P442" s="223">
        <f>O442*H442</f>
        <v>0</v>
      </c>
      <c r="Q442" s="223">
        <v>0</v>
      </c>
      <c r="R442" s="223">
        <f>Q442*H442</f>
        <v>0</v>
      </c>
      <c r="S442" s="223">
        <v>0</v>
      </c>
      <c r="T442" s="224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5" t="s">
        <v>158</v>
      </c>
      <c r="AT442" s="225" t="s">
        <v>153</v>
      </c>
      <c r="AU442" s="225" t="s">
        <v>82</v>
      </c>
      <c r="AY442" s="19" t="s">
        <v>151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9" t="s">
        <v>80</v>
      </c>
      <c r="BK442" s="226">
        <f>ROUND(I442*H442,2)</f>
        <v>0</v>
      </c>
      <c r="BL442" s="19" t="s">
        <v>158</v>
      </c>
      <c r="BM442" s="225" t="s">
        <v>1423</v>
      </c>
    </row>
    <row r="443" s="2" customFormat="1">
      <c r="A443" s="40"/>
      <c r="B443" s="41"/>
      <c r="C443" s="42"/>
      <c r="D443" s="227" t="s">
        <v>160</v>
      </c>
      <c r="E443" s="42"/>
      <c r="F443" s="228" t="s">
        <v>1424</v>
      </c>
      <c r="G443" s="42"/>
      <c r="H443" s="42"/>
      <c r="I443" s="229"/>
      <c r="J443" s="42"/>
      <c r="K443" s="42"/>
      <c r="L443" s="46"/>
      <c r="M443" s="230"/>
      <c r="N443" s="231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160</v>
      </c>
      <c r="AU443" s="19" t="s">
        <v>82</v>
      </c>
    </row>
    <row r="444" s="2" customFormat="1">
      <c r="A444" s="40"/>
      <c r="B444" s="41"/>
      <c r="C444" s="42"/>
      <c r="D444" s="227" t="s">
        <v>175</v>
      </c>
      <c r="E444" s="42"/>
      <c r="F444" s="243" t="s">
        <v>1425</v>
      </c>
      <c r="G444" s="42"/>
      <c r="H444" s="42"/>
      <c r="I444" s="229"/>
      <c r="J444" s="42"/>
      <c r="K444" s="42"/>
      <c r="L444" s="46"/>
      <c r="M444" s="230"/>
      <c r="N444" s="231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175</v>
      </c>
      <c r="AU444" s="19" t="s">
        <v>82</v>
      </c>
    </row>
    <row r="445" s="13" customFormat="1">
      <c r="A445" s="13"/>
      <c r="B445" s="232"/>
      <c r="C445" s="233"/>
      <c r="D445" s="227" t="s">
        <v>162</v>
      </c>
      <c r="E445" s="234" t="s">
        <v>19</v>
      </c>
      <c r="F445" s="235" t="s">
        <v>1426</v>
      </c>
      <c r="G445" s="233"/>
      <c r="H445" s="236">
        <v>32.732999999999997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2" t="s">
        <v>162</v>
      </c>
      <c r="AU445" s="242" t="s">
        <v>82</v>
      </c>
      <c r="AV445" s="13" t="s">
        <v>82</v>
      </c>
      <c r="AW445" s="13" t="s">
        <v>33</v>
      </c>
      <c r="AX445" s="13" t="s">
        <v>80</v>
      </c>
      <c r="AY445" s="242" t="s">
        <v>151</v>
      </c>
    </row>
    <row r="446" s="2" customFormat="1" ht="16.5" customHeight="1">
      <c r="A446" s="40"/>
      <c r="B446" s="41"/>
      <c r="C446" s="214" t="s">
        <v>1427</v>
      </c>
      <c r="D446" s="214" t="s">
        <v>153</v>
      </c>
      <c r="E446" s="215" t="s">
        <v>1428</v>
      </c>
      <c r="F446" s="216" t="s">
        <v>1429</v>
      </c>
      <c r="G446" s="217" t="s">
        <v>156</v>
      </c>
      <c r="H446" s="218">
        <v>32.732999999999997</v>
      </c>
      <c r="I446" s="219"/>
      <c r="J446" s="220">
        <f>ROUND(I446*H446,2)</f>
        <v>0</v>
      </c>
      <c r="K446" s="216" t="s">
        <v>157</v>
      </c>
      <c r="L446" s="46"/>
      <c r="M446" s="221" t="s">
        <v>19</v>
      </c>
      <c r="N446" s="222" t="s">
        <v>43</v>
      </c>
      <c r="O446" s="86"/>
      <c r="P446" s="223">
        <f>O446*H446</f>
        <v>0</v>
      </c>
      <c r="Q446" s="223">
        <v>0</v>
      </c>
      <c r="R446" s="223">
        <f>Q446*H446</f>
        <v>0</v>
      </c>
      <c r="S446" s="223">
        <v>0</v>
      </c>
      <c r="T446" s="224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5" t="s">
        <v>158</v>
      </c>
      <c r="AT446" s="225" t="s">
        <v>153</v>
      </c>
      <c r="AU446" s="225" t="s">
        <v>82</v>
      </c>
      <c r="AY446" s="19" t="s">
        <v>151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9" t="s">
        <v>80</v>
      </c>
      <c r="BK446" s="226">
        <f>ROUND(I446*H446,2)</f>
        <v>0</v>
      </c>
      <c r="BL446" s="19" t="s">
        <v>158</v>
      </c>
      <c r="BM446" s="225" t="s">
        <v>1430</v>
      </c>
    </row>
    <row r="447" s="2" customFormat="1">
      <c r="A447" s="40"/>
      <c r="B447" s="41"/>
      <c r="C447" s="42"/>
      <c r="D447" s="227" t="s">
        <v>160</v>
      </c>
      <c r="E447" s="42"/>
      <c r="F447" s="228" t="s">
        <v>1431</v>
      </c>
      <c r="G447" s="42"/>
      <c r="H447" s="42"/>
      <c r="I447" s="229"/>
      <c r="J447" s="42"/>
      <c r="K447" s="42"/>
      <c r="L447" s="46"/>
      <c r="M447" s="230"/>
      <c r="N447" s="231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160</v>
      </c>
      <c r="AU447" s="19" t="s">
        <v>82</v>
      </c>
    </row>
    <row r="448" s="2" customFormat="1">
      <c r="A448" s="40"/>
      <c r="B448" s="41"/>
      <c r="C448" s="42"/>
      <c r="D448" s="227" t="s">
        <v>175</v>
      </c>
      <c r="E448" s="42"/>
      <c r="F448" s="243" t="s">
        <v>1425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175</v>
      </c>
      <c r="AU448" s="19" t="s">
        <v>82</v>
      </c>
    </row>
    <row r="449" s="13" customFormat="1">
      <c r="A449" s="13"/>
      <c r="B449" s="232"/>
      <c r="C449" s="233"/>
      <c r="D449" s="227" t="s">
        <v>162</v>
      </c>
      <c r="E449" s="234" t="s">
        <v>19</v>
      </c>
      <c r="F449" s="235" t="s">
        <v>1432</v>
      </c>
      <c r="G449" s="233"/>
      <c r="H449" s="236">
        <v>32.732999999999997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162</v>
      </c>
      <c r="AU449" s="242" t="s">
        <v>82</v>
      </c>
      <c r="AV449" s="13" t="s">
        <v>82</v>
      </c>
      <c r="AW449" s="13" t="s">
        <v>33</v>
      </c>
      <c r="AX449" s="13" t="s">
        <v>80</v>
      </c>
      <c r="AY449" s="242" t="s">
        <v>151</v>
      </c>
    </row>
    <row r="450" s="2" customFormat="1" ht="16.5" customHeight="1">
      <c r="A450" s="40"/>
      <c r="B450" s="41"/>
      <c r="C450" s="214" t="s">
        <v>1433</v>
      </c>
      <c r="D450" s="214" t="s">
        <v>153</v>
      </c>
      <c r="E450" s="215" t="s">
        <v>1434</v>
      </c>
      <c r="F450" s="216" t="s">
        <v>1435</v>
      </c>
      <c r="G450" s="217" t="s">
        <v>156</v>
      </c>
      <c r="H450" s="218">
        <v>155.30799999999999</v>
      </c>
      <c r="I450" s="219"/>
      <c r="J450" s="220">
        <f>ROUND(I450*H450,2)</f>
        <v>0</v>
      </c>
      <c r="K450" s="216" t="s">
        <v>157</v>
      </c>
      <c r="L450" s="46"/>
      <c r="M450" s="221" t="s">
        <v>19</v>
      </c>
      <c r="N450" s="222" t="s">
        <v>43</v>
      </c>
      <c r="O450" s="86"/>
      <c r="P450" s="223">
        <f>O450*H450</f>
        <v>0</v>
      </c>
      <c r="Q450" s="223">
        <v>0</v>
      </c>
      <c r="R450" s="223">
        <f>Q450*H450</f>
        <v>0</v>
      </c>
      <c r="S450" s="223">
        <v>0</v>
      </c>
      <c r="T450" s="224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5" t="s">
        <v>158</v>
      </c>
      <c r="AT450" s="225" t="s">
        <v>153</v>
      </c>
      <c r="AU450" s="225" t="s">
        <v>82</v>
      </c>
      <c r="AY450" s="19" t="s">
        <v>151</v>
      </c>
      <c r="BE450" s="226">
        <f>IF(N450="základní",J450,0)</f>
        <v>0</v>
      </c>
      <c r="BF450" s="226">
        <f>IF(N450="snížená",J450,0)</f>
        <v>0</v>
      </c>
      <c r="BG450" s="226">
        <f>IF(N450="zákl. přenesená",J450,0)</f>
        <v>0</v>
      </c>
      <c r="BH450" s="226">
        <f>IF(N450="sníž. přenesená",J450,0)</f>
        <v>0</v>
      </c>
      <c r="BI450" s="226">
        <f>IF(N450="nulová",J450,0)</f>
        <v>0</v>
      </c>
      <c r="BJ450" s="19" t="s">
        <v>80</v>
      </c>
      <c r="BK450" s="226">
        <f>ROUND(I450*H450,2)</f>
        <v>0</v>
      </c>
      <c r="BL450" s="19" t="s">
        <v>158</v>
      </c>
      <c r="BM450" s="225" t="s">
        <v>1436</v>
      </c>
    </row>
    <row r="451" s="2" customFormat="1">
      <c r="A451" s="40"/>
      <c r="B451" s="41"/>
      <c r="C451" s="42"/>
      <c r="D451" s="227" t="s">
        <v>160</v>
      </c>
      <c r="E451" s="42"/>
      <c r="F451" s="228" t="s">
        <v>1437</v>
      </c>
      <c r="G451" s="42"/>
      <c r="H451" s="42"/>
      <c r="I451" s="229"/>
      <c r="J451" s="42"/>
      <c r="K451" s="42"/>
      <c r="L451" s="46"/>
      <c r="M451" s="230"/>
      <c r="N451" s="231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160</v>
      </c>
      <c r="AU451" s="19" t="s">
        <v>82</v>
      </c>
    </row>
    <row r="452" s="2" customFormat="1">
      <c r="A452" s="40"/>
      <c r="B452" s="41"/>
      <c r="C452" s="42"/>
      <c r="D452" s="227" t="s">
        <v>175</v>
      </c>
      <c r="E452" s="42"/>
      <c r="F452" s="243" t="s">
        <v>1438</v>
      </c>
      <c r="G452" s="42"/>
      <c r="H452" s="42"/>
      <c r="I452" s="229"/>
      <c r="J452" s="42"/>
      <c r="K452" s="42"/>
      <c r="L452" s="46"/>
      <c r="M452" s="230"/>
      <c r="N452" s="231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175</v>
      </c>
      <c r="AU452" s="19" t="s">
        <v>82</v>
      </c>
    </row>
    <row r="453" s="13" customFormat="1">
      <c r="A453" s="13"/>
      <c r="B453" s="232"/>
      <c r="C453" s="233"/>
      <c r="D453" s="227" t="s">
        <v>162</v>
      </c>
      <c r="E453" s="234" t="s">
        <v>19</v>
      </c>
      <c r="F453" s="235" t="s">
        <v>1412</v>
      </c>
      <c r="G453" s="233"/>
      <c r="H453" s="236">
        <v>155.30799999999999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2" t="s">
        <v>162</v>
      </c>
      <c r="AU453" s="242" t="s">
        <v>82</v>
      </c>
      <c r="AV453" s="13" t="s">
        <v>82</v>
      </c>
      <c r="AW453" s="13" t="s">
        <v>33</v>
      </c>
      <c r="AX453" s="13" t="s">
        <v>80</v>
      </c>
      <c r="AY453" s="242" t="s">
        <v>151</v>
      </c>
    </row>
    <row r="454" s="2" customFormat="1" ht="16.5" customHeight="1">
      <c r="A454" s="40"/>
      <c r="B454" s="41"/>
      <c r="C454" s="214" t="s">
        <v>1439</v>
      </c>
      <c r="D454" s="214" t="s">
        <v>153</v>
      </c>
      <c r="E454" s="215" t="s">
        <v>1440</v>
      </c>
      <c r="F454" s="216" t="s">
        <v>1441</v>
      </c>
      <c r="G454" s="217" t="s">
        <v>156</v>
      </c>
      <c r="H454" s="218">
        <v>32.732999999999997</v>
      </c>
      <c r="I454" s="219"/>
      <c r="J454" s="220">
        <f>ROUND(I454*H454,2)</f>
        <v>0</v>
      </c>
      <c r="K454" s="216" t="s">
        <v>157</v>
      </c>
      <c r="L454" s="46"/>
      <c r="M454" s="221" t="s">
        <v>19</v>
      </c>
      <c r="N454" s="222" t="s">
        <v>43</v>
      </c>
      <c r="O454" s="86"/>
      <c r="P454" s="223">
        <f>O454*H454</f>
        <v>0</v>
      </c>
      <c r="Q454" s="223">
        <v>0</v>
      </c>
      <c r="R454" s="223">
        <f>Q454*H454</f>
        <v>0</v>
      </c>
      <c r="S454" s="223">
        <v>0</v>
      </c>
      <c r="T454" s="224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5" t="s">
        <v>158</v>
      </c>
      <c r="AT454" s="225" t="s">
        <v>153</v>
      </c>
      <c r="AU454" s="225" t="s">
        <v>82</v>
      </c>
      <c r="AY454" s="19" t="s">
        <v>151</v>
      </c>
      <c r="BE454" s="226">
        <f>IF(N454="základní",J454,0)</f>
        <v>0</v>
      </c>
      <c r="BF454" s="226">
        <f>IF(N454="snížená",J454,0)</f>
        <v>0</v>
      </c>
      <c r="BG454" s="226">
        <f>IF(N454="zákl. přenesená",J454,0)</f>
        <v>0</v>
      </c>
      <c r="BH454" s="226">
        <f>IF(N454="sníž. přenesená",J454,0)</f>
        <v>0</v>
      </c>
      <c r="BI454" s="226">
        <f>IF(N454="nulová",J454,0)</f>
        <v>0</v>
      </c>
      <c r="BJ454" s="19" t="s">
        <v>80</v>
      </c>
      <c r="BK454" s="226">
        <f>ROUND(I454*H454,2)</f>
        <v>0</v>
      </c>
      <c r="BL454" s="19" t="s">
        <v>158</v>
      </c>
      <c r="BM454" s="225" t="s">
        <v>1442</v>
      </c>
    </row>
    <row r="455" s="2" customFormat="1">
      <c r="A455" s="40"/>
      <c r="B455" s="41"/>
      <c r="C455" s="42"/>
      <c r="D455" s="227" t="s">
        <v>160</v>
      </c>
      <c r="E455" s="42"/>
      <c r="F455" s="228" t="s">
        <v>1443</v>
      </c>
      <c r="G455" s="42"/>
      <c r="H455" s="42"/>
      <c r="I455" s="229"/>
      <c r="J455" s="42"/>
      <c r="K455" s="42"/>
      <c r="L455" s="46"/>
      <c r="M455" s="230"/>
      <c r="N455" s="231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160</v>
      </c>
      <c r="AU455" s="19" t="s">
        <v>82</v>
      </c>
    </row>
    <row r="456" s="2" customFormat="1">
      <c r="A456" s="40"/>
      <c r="B456" s="41"/>
      <c r="C456" s="42"/>
      <c r="D456" s="227" t="s">
        <v>175</v>
      </c>
      <c r="E456" s="42"/>
      <c r="F456" s="243" t="s">
        <v>1444</v>
      </c>
      <c r="G456" s="42"/>
      <c r="H456" s="42"/>
      <c r="I456" s="229"/>
      <c r="J456" s="42"/>
      <c r="K456" s="42"/>
      <c r="L456" s="46"/>
      <c r="M456" s="230"/>
      <c r="N456" s="231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175</v>
      </c>
      <c r="AU456" s="19" t="s">
        <v>82</v>
      </c>
    </row>
    <row r="457" s="13" customFormat="1">
      <c r="A457" s="13"/>
      <c r="B457" s="232"/>
      <c r="C457" s="233"/>
      <c r="D457" s="227" t="s">
        <v>162</v>
      </c>
      <c r="E457" s="234" t="s">
        <v>19</v>
      </c>
      <c r="F457" s="235" t="s">
        <v>1445</v>
      </c>
      <c r="G457" s="233"/>
      <c r="H457" s="236">
        <v>32.732999999999997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2" t="s">
        <v>162</v>
      </c>
      <c r="AU457" s="242" t="s">
        <v>82</v>
      </c>
      <c r="AV457" s="13" t="s">
        <v>82</v>
      </c>
      <c r="AW457" s="13" t="s">
        <v>33</v>
      </c>
      <c r="AX457" s="13" t="s">
        <v>80</v>
      </c>
      <c r="AY457" s="242" t="s">
        <v>151</v>
      </c>
    </row>
    <row r="458" s="2" customFormat="1" ht="16.5" customHeight="1">
      <c r="A458" s="40"/>
      <c r="B458" s="41"/>
      <c r="C458" s="214" t="s">
        <v>1446</v>
      </c>
      <c r="D458" s="214" t="s">
        <v>153</v>
      </c>
      <c r="E458" s="215" t="s">
        <v>1447</v>
      </c>
      <c r="F458" s="216" t="s">
        <v>1448</v>
      </c>
      <c r="G458" s="217" t="s">
        <v>156</v>
      </c>
      <c r="H458" s="218">
        <v>134.988</v>
      </c>
      <c r="I458" s="219"/>
      <c r="J458" s="220">
        <f>ROUND(I458*H458,2)</f>
        <v>0</v>
      </c>
      <c r="K458" s="216" t="s">
        <v>157</v>
      </c>
      <c r="L458" s="46"/>
      <c r="M458" s="221" t="s">
        <v>19</v>
      </c>
      <c r="N458" s="222" t="s">
        <v>43</v>
      </c>
      <c r="O458" s="86"/>
      <c r="P458" s="223">
        <f>O458*H458</f>
        <v>0</v>
      </c>
      <c r="Q458" s="223">
        <v>0</v>
      </c>
      <c r="R458" s="223">
        <f>Q458*H458</f>
        <v>0</v>
      </c>
      <c r="S458" s="223">
        <v>0</v>
      </c>
      <c r="T458" s="224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5" t="s">
        <v>158</v>
      </c>
      <c r="AT458" s="225" t="s">
        <v>153</v>
      </c>
      <c r="AU458" s="225" t="s">
        <v>82</v>
      </c>
      <c r="AY458" s="19" t="s">
        <v>151</v>
      </c>
      <c r="BE458" s="226">
        <f>IF(N458="základní",J458,0)</f>
        <v>0</v>
      </c>
      <c r="BF458" s="226">
        <f>IF(N458="snížená",J458,0)</f>
        <v>0</v>
      </c>
      <c r="BG458" s="226">
        <f>IF(N458="zákl. přenesená",J458,0)</f>
        <v>0</v>
      </c>
      <c r="BH458" s="226">
        <f>IF(N458="sníž. přenesená",J458,0)</f>
        <v>0</v>
      </c>
      <c r="BI458" s="226">
        <f>IF(N458="nulová",J458,0)</f>
        <v>0</v>
      </c>
      <c r="BJ458" s="19" t="s">
        <v>80</v>
      </c>
      <c r="BK458" s="226">
        <f>ROUND(I458*H458,2)</f>
        <v>0</v>
      </c>
      <c r="BL458" s="19" t="s">
        <v>158</v>
      </c>
      <c r="BM458" s="225" t="s">
        <v>1449</v>
      </c>
    </row>
    <row r="459" s="2" customFormat="1">
      <c r="A459" s="40"/>
      <c r="B459" s="41"/>
      <c r="C459" s="42"/>
      <c r="D459" s="227" t="s">
        <v>160</v>
      </c>
      <c r="E459" s="42"/>
      <c r="F459" s="228" t="s">
        <v>1450</v>
      </c>
      <c r="G459" s="42"/>
      <c r="H459" s="42"/>
      <c r="I459" s="229"/>
      <c r="J459" s="42"/>
      <c r="K459" s="42"/>
      <c r="L459" s="46"/>
      <c r="M459" s="230"/>
      <c r="N459" s="231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160</v>
      </c>
      <c r="AU459" s="19" t="s">
        <v>82</v>
      </c>
    </row>
    <row r="460" s="2" customFormat="1">
      <c r="A460" s="40"/>
      <c r="B460" s="41"/>
      <c r="C460" s="42"/>
      <c r="D460" s="227" t="s">
        <v>175</v>
      </c>
      <c r="E460" s="42"/>
      <c r="F460" s="243" t="s">
        <v>1438</v>
      </c>
      <c r="G460" s="42"/>
      <c r="H460" s="42"/>
      <c r="I460" s="229"/>
      <c r="J460" s="42"/>
      <c r="K460" s="42"/>
      <c r="L460" s="46"/>
      <c r="M460" s="230"/>
      <c r="N460" s="231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175</v>
      </c>
      <c r="AU460" s="19" t="s">
        <v>82</v>
      </c>
    </row>
    <row r="461" s="13" customFormat="1">
      <c r="A461" s="13"/>
      <c r="B461" s="232"/>
      <c r="C461" s="233"/>
      <c r="D461" s="227" t="s">
        <v>162</v>
      </c>
      <c r="E461" s="234" t="s">
        <v>19</v>
      </c>
      <c r="F461" s="235" t="s">
        <v>1451</v>
      </c>
      <c r="G461" s="233"/>
      <c r="H461" s="236">
        <v>134.988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2" t="s">
        <v>162</v>
      </c>
      <c r="AU461" s="242" t="s">
        <v>82</v>
      </c>
      <c r="AV461" s="13" t="s">
        <v>82</v>
      </c>
      <c r="AW461" s="13" t="s">
        <v>33</v>
      </c>
      <c r="AX461" s="13" t="s">
        <v>80</v>
      </c>
      <c r="AY461" s="242" t="s">
        <v>151</v>
      </c>
    </row>
    <row r="462" s="2" customFormat="1" ht="16.5" customHeight="1">
      <c r="A462" s="40"/>
      <c r="B462" s="41"/>
      <c r="C462" s="214" t="s">
        <v>1452</v>
      </c>
      <c r="D462" s="214" t="s">
        <v>153</v>
      </c>
      <c r="E462" s="215" t="s">
        <v>1453</v>
      </c>
      <c r="F462" s="216" t="s">
        <v>1454</v>
      </c>
      <c r="G462" s="217" t="s">
        <v>156</v>
      </c>
      <c r="H462" s="218">
        <v>32.732999999999997</v>
      </c>
      <c r="I462" s="219"/>
      <c r="J462" s="220">
        <f>ROUND(I462*H462,2)</f>
        <v>0</v>
      </c>
      <c r="K462" s="216" t="s">
        <v>157</v>
      </c>
      <c r="L462" s="46"/>
      <c r="M462" s="221" t="s">
        <v>19</v>
      </c>
      <c r="N462" s="222" t="s">
        <v>43</v>
      </c>
      <c r="O462" s="86"/>
      <c r="P462" s="223">
        <f>O462*H462</f>
        <v>0</v>
      </c>
      <c r="Q462" s="223">
        <v>0</v>
      </c>
      <c r="R462" s="223">
        <f>Q462*H462</f>
        <v>0</v>
      </c>
      <c r="S462" s="223">
        <v>0</v>
      </c>
      <c r="T462" s="224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5" t="s">
        <v>158</v>
      </c>
      <c r="AT462" s="225" t="s">
        <v>153</v>
      </c>
      <c r="AU462" s="225" t="s">
        <v>82</v>
      </c>
      <c r="AY462" s="19" t="s">
        <v>151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19" t="s">
        <v>80</v>
      </c>
      <c r="BK462" s="226">
        <f>ROUND(I462*H462,2)</f>
        <v>0</v>
      </c>
      <c r="BL462" s="19" t="s">
        <v>158</v>
      </c>
      <c r="BM462" s="225" t="s">
        <v>1455</v>
      </c>
    </row>
    <row r="463" s="2" customFormat="1">
      <c r="A463" s="40"/>
      <c r="B463" s="41"/>
      <c r="C463" s="42"/>
      <c r="D463" s="227" t="s">
        <v>160</v>
      </c>
      <c r="E463" s="42"/>
      <c r="F463" s="228" t="s">
        <v>1456</v>
      </c>
      <c r="G463" s="42"/>
      <c r="H463" s="42"/>
      <c r="I463" s="229"/>
      <c r="J463" s="42"/>
      <c r="K463" s="42"/>
      <c r="L463" s="46"/>
      <c r="M463" s="230"/>
      <c r="N463" s="231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160</v>
      </c>
      <c r="AU463" s="19" t="s">
        <v>82</v>
      </c>
    </row>
    <row r="464" s="13" customFormat="1">
      <c r="A464" s="13"/>
      <c r="B464" s="232"/>
      <c r="C464" s="233"/>
      <c r="D464" s="227" t="s">
        <v>162</v>
      </c>
      <c r="E464" s="234" t="s">
        <v>19</v>
      </c>
      <c r="F464" s="235" t="s">
        <v>1457</v>
      </c>
      <c r="G464" s="233"/>
      <c r="H464" s="236">
        <v>32.732999999999997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2" t="s">
        <v>162</v>
      </c>
      <c r="AU464" s="242" t="s">
        <v>82</v>
      </c>
      <c r="AV464" s="13" t="s">
        <v>82</v>
      </c>
      <c r="AW464" s="13" t="s">
        <v>33</v>
      </c>
      <c r="AX464" s="13" t="s">
        <v>80</v>
      </c>
      <c r="AY464" s="242" t="s">
        <v>151</v>
      </c>
    </row>
    <row r="465" s="2" customFormat="1" ht="16.5" customHeight="1">
      <c r="A465" s="40"/>
      <c r="B465" s="41"/>
      <c r="C465" s="214" t="s">
        <v>1458</v>
      </c>
      <c r="D465" s="214" t="s">
        <v>153</v>
      </c>
      <c r="E465" s="215" t="s">
        <v>1459</v>
      </c>
      <c r="F465" s="216" t="s">
        <v>1460</v>
      </c>
      <c r="G465" s="217" t="s">
        <v>156</v>
      </c>
      <c r="H465" s="218">
        <v>385.78300000000002</v>
      </c>
      <c r="I465" s="219"/>
      <c r="J465" s="220">
        <f>ROUND(I465*H465,2)</f>
        <v>0</v>
      </c>
      <c r="K465" s="216" t="s">
        <v>157</v>
      </c>
      <c r="L465" s="46"/>
      <c r="M465" s="221" t="s">
        <v>19</v>
      </c>
      <c r="N465" s="222" t="s">
        <v>43</v>
      </c>
      <c r="O465" s="86"/>
      <c r="P465" s="223">
        <f>O465*H465</f>
        <v>0</v>
      </c>
      <c r="Q465" s="223">
        <v>0</v>
      </c>
      <c r="R465" s="223">
        <f>Q465*H465</f>
        <v>0</v>
      </c>
      <c r="S465" s="223">
        <v>0</v>
      </c>
      <c r="T465" s="224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5" t="s">
        <v>158</v>
      </c>
      <c r="AT465" s="225" t="s">
        <v>153</v>
      </c>
      <c r="AU465" s="225" t="s">
        <v>82</v>
      </c>
      <c r="AY465" s="19" t="s">
        <v>151</v>
      </c>
      <c r="BE465" s="226">
        <f>IF(N465="základní",J465,0)</f>
        <v>0</v>
      </c>
      <c r="BF465" s="226">
        <f>IF(N465="snížená",J465,0)</f>
        <v>0</v>
      </c>
      <c r="BG465" s="226">
        <f>IF(N465="zákl. přenesená",J465,0)</f>
        <v>0</v>
      </c>
      <c r="BH465" s="226">
        <f>IF(N465="sníž. přenesená",J465,0)</f>
        <v>0</v>
      </c>
      <c r="BI465" s="226">
        <f>IF(N465="nulová",J465,0)</f>
        <v>0</v>
      </c>
      <c r="BJ465" s="19" t="s">
        <v>80</v>
      </c>
      <c r="BK465" s="226">
        <f>ROUND(I465*H465,2)</f>
        <v>0</v>
      </c>
      <c r="BL465" s="19" t="s">
        <v>158</v>
      </c>
      <c r="BM465" s="225" t="s">
        <v>1461</v>
      </c>
    </row>
    <row r="466" s="2" customFormat="1">
      <c r="A466" s="40"/>
      <c r="B466" s="41"/>
      <c r="C466" s="42"/>
      <c r="D466" s="227" t="s">
        <v>160</v>
      </c>
      <c r="E466" s="42"/>
      <c r="F466" s="228" t="s">
        <v>1462</v>
      </c>
      <c r="G466" s="42"/>
      <c r="H466" s="42"/>
      <c r="I466" s="229"/>
      <c r="J466" s="42"/>
      <c r="K466" s="42"/>
      <c r="L466" s="46"/>
      <c r="M466" s="230"/>
      <c r="N466" s="231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160</v>
      </c>
      <c r="AU466" s="19" t="s">
        <v>82</v>
      </c>
    </row>
    <row r="467" s="13" customFormat="1">
      <c r="A467" s="13"/>
      <c r="B467" s="232"/>
      <c r="C467" s="233"/>
      <c r="D467" s="227" t="s">
        <v>162</v>
      </c>
      <c r="E467" s="234" t="s">
        <v>19</v>
      </c>
      <c r="F467" s="235" t="s">
        <v>1463</v>
      </c>
      <c r="G467" s="233"/>
      <c r="H467" s="236">
        <v>63.561999999999998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2" t="s">
        <v>162</v>
      </c>
      <c r="AU467" s="242" t="s">
        <v>82</v>
      </c>
      <c r="AV467" s="13" t="s">
        <v>82</v>
      </c>
      <c r="AW467" s="13" t="s">
        <v>33</v>
      </c>
      <c r="AX467" s="13" t="s">
        <v>72</v>
      </c>
      <c r="AY467" s="242" t="s">
        <v>151</v>
      </c>
    </row>
    <row r="468" s="13" customFormat="1">
      <c r="A468" s="13"/>
      <c r="B468" s="232"/>
      <c r="C468" s="233"/>
      <c r="D468" s="227" t="s">
        <v>162</v>
      </c>
      <c r="E468" s="234" t="s">
        <v>19</v>
      </c>
      <c r="F468" s="235" t="s">
        <v>1464</v>
      </c>
      <c r="G468" s="233"/>
      <c r="H468" s="236">
        <v>32.725999999999999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2" t="s">
        <v>162</v>
      </c>
      <c r="AU468" s="242" t="s">
        <v>82</v>
      </c>
      <c r="AV468" s="13" t="s">
        <v>82</v>
      </c>
      <c r="AW468" s="13" t="s">
        <v>33</v>
      </c>
      <c r="AX468" s="13" t="s">
        <v>72</v>
      </c>
      <c r="AY468" s="242" t="s">
        <v>151</v>
      </c>
    </row>
    <row r="469" s="13" customFormat="1">
      <c r="A469" s="13"/>
      <c r="B469" s="232"/>
      <c r="C469" s="233"/>
      <c r="D469" s="227" t="s">
        <v>162</v>
      </c>
      <c r="E469" s="234" t="s">
        <v>19</v>
      </c>
      <c r="F469" s="235" t="s">
        <v>1465</v>
      </c>
      <c r="G469" s="233"/>
      <c r="H469" s="236">
        <v>247.375</v>
      </c>
      <c r="I469" s="237"/>
      <c r="J469" s="233"/>
      <c r="K469" s="233"/>
      <c r="L469" s="238"/>
      <c r="M469" s="239"/>
      <c r="N469" s="240"/>
      <c r="O469" s="240"/>
      <c r="P469" s="240"/>
      <c r="Q469" s="240"/>
      <c r="R469" s="240"/>
      <c r="S469" s="240"/>
      <c r="T469" s="24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2" t="s">
        <v>162</v>
      </c>
      <c r="AU469" s="242" t="s">
        <v>82</v>
      </c>
      <c r="AV469" s="13" t="s">
        <v>82</v>
      </c>
      <c r="AW469" s="13" t="s">
        <v>33</v>
      </c>
      <c r="AX469" s="13" t="s">
        <v>72</v>
      </c>
      <c r="AY469" s="242" t="s">
        <v>151</v>
      </c>
    </row>
    <row r="470" s="13" customFormat="1">
      <c r="A470" s="13"/>
      <c r="B470" s="232"/>
      <c r="C470" s="233"/>
      <c r="D470" s="227" t="s">
        <v>162</v>
      </c>
      <c r="E470" s="234" t="s">
        <v>19</v>
      </c>
      <c r="F470" s="235" t="s">
        <v>1466</v>
      </c>
      <c r="G470" s="233"/>
      <c r="H470" s="236">
        <v>42.119999999999997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2" t="s">
        <v>162</v>
      </c>
      <c r="AU470" s="242" t="s">
        <v>82</v>
      </c>
      <c r="AV470" s="13" t="s">
        <v>82</v>
      </c>
      <c r="AW470" s="13" t="s">
        <v>33</v>
      </c>
      <c r="AX470" s="13" t="s">
        <v>72</v>
      </c>
      <c r="AY470" s="242" t="s">
        <v>151</v>
      </c>
    </row>
    <row r="471" s="16" customFormat="1">
      <c r="A471" s="16"/>
      <c r="B471" s="270"/>
      <c r="C471" s="271"/>
      <c r="D471" s="227" t="s">
        <v>162</v>
      </c>
      <c r="E471" s="272" t="s">
        <v>19</v>
      </c>
      <c r="F471" s="273" t="s">
        <v>1467</v>
      </c>
      <c r="G471" s="271"/>
      <c r="H471" s="272" t="s">
        <v>19</v>
      </c>
      <c r="I471" s="274"/>
      <c r="J471" s="271"/>
      <c r="K471" s="271"/>
      <c r="L471" s="275"/>
      <c r="M471" s="276"/>
      <c r="N471" s="277"/>
      <c r="O471" s="277"/>
      <c r="P471" s="277"/>
      <c r="Q471" s="277"/>
      <c r="R471" s="277"/>
      <c r="S471" s="277"/>
      <c r="T471" s="278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T471" s="279" t="s">
        <v>162</v>
      </c>
      <c r="AU471" s="279" t="s">
        <v>82</v>
      </c>
      <c r="AV471" s="16" t="s">
        <v>80</v>
      </c>
      <c r="AW471" s="16" t="s">
        <v>33</v>
      </c>
      <c r="AX471" s="16" t="s">
        <v>72</v>
      </c>
      <c r="AY471" s="279" t="s">
        <v>151</v>
      </c>
    </row>
    <row r="472" s="16" customFormat="1">
      <c r="A472" s="16"/>
      <c r="B472" s="270"/>
      <c r="C472" s="271"/>
      <c r="D472" s="227" t="s">
        <v>162</v>
      </c>
      <c r="E472" s="272" t="s">
        <v>19</v>
      </c>
      <c r="F472" s="273" t="s">
        <v>1468</v>
      </c>
      <c r="G472" s="271"/>
      <c r="H472" s="272" t="s">
        <v>19</v>
      </c>
      <c r="I472" s="274"/>
      <c r="J472" s="271"/>
      <c r="K472" s="271"/>
      <c r="L472" s="275"/>
      <c r="M472" s="276"/>
      <c r="N472" s="277"/>
      <c r="O472" s="277"/>
      <c r="P472" s="277"/>
      <c r="Q472" s="277"/>
      <c r="R472" s="277"/>
      <c r="S472" s="277"/>
      <c r="T472" s="278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T472" s="279" t="s">
        <v>162</v>
      </c>
      <c r="AU472" s="279" t="s">
        <v>82</v>
      </c>
      <c r="AV472" s="16" t="s">
        <v>80</v>
      </c>
      <c r="AW472" s="16" t="s">
        <v>33</v>
      </c>
      <c r="AX472" s="16" t="s">
        <v>72</v>
      </c>
      <c r="AY472" s="279" t="s">
        <v>151</v>
      </c>
    </row>
    <row r="473" s="14" customFormat="1">
      <c r="A473" s="14"/>
      <c r="B473" s="244"/>
      <c r="C473" s="245"/>
      <c r="D473" s="227" t="s">
        <v>162</v>
      </c>
      <c r="E473" s="246" t="s">
        <v>19</v>
      </c>
      <c r="F473" s="247" t="s">
        <v>204</v>
      </c>
      <c r="G473" s="245"/>
      <c r="H473" s="248">
        <v>385.78300000000002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162</v>
      </c>
      <c r="AU473" s="254" t="s">
        <v>82</v>
      </c>
      <c r="AV473" s="14" t="s">
        <v>158</v>
      </c>
      <c r="AW473" s="14" t="s">
        <v>33</v>
      </c>
      <c r="AX473" s="14" t="s">
        <v>80</v>
      </c>
      <c r="AY473" s="254" t="s">
        <v>151</v>
      </c>
    </row>
    <row r="474" s="2" customFormat="1" ht="21.75" customHeight="1">
      <c r="A474" s="40"/>
      <c r="B474" s="41"/>
      <c r="C474" s="214" t="s">
        <v>1469</v>
      </c>
      <c r="D474" s="214" t="s">
        <v>153</v>
      </c>
      <c r="E474" s="215" t="s">
        <v>1470</v>
      </c>
      <c r="F474" s="216" t="s">
        <v>1471</v>
      </c>
      <c r="G474" s="217" t="s">
        <v>156</v>
      </c>
      <c r="H474" s="218">
        <v>385.78300000000002</v>
      </c>
      <c r="I474" s="219"/>
      <c r="J474" s="220">
        <f>ROUND(I474*H474,2)</f>
        <v>0</v>
      </c>
      <c r="K474" s="216" t="s">
        <v>157</v>
      </c>
      <c r="L474" s="46"/>
      <c r="M474" s="221" t="s">
        <v>19</v>
      </c>
      <c r="N474" s="222" t="s">
        <v>43</v>
      </c>
      <c r="O474" s="86"/>
      <c r="P474" s="223">
        <f>O474*H474</f>
        <v>0</v>
      </c>
      <c r="Q474" s="223">
        <v>0</v>
      </c>
      <c r="R474" s="223">
        <f>Q474*H474</f>
        <v>0</v>
      </c>
      <c r="S474" s="223">
        <v>0</v>
      </c>
      <c r="T474" s="224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5" t="s">
        <v>158</v>
      </c>
      <c r="AT474" s="225" t="s">
        <v>153</v>
      </c>
      <c r="AU474" s="225" t="s">
        <v>82</v>
      </c>
      <c r="AY474" s="19" t="s">
        <v>151</v>
      </c>
      <c r="BE474" s="226">
        <f>IF(N474="základní",J474,0)</f>
        <v>0</v>
      </c>
      <c r="BF474" s="226">
        <f>IF(N474="snížená",J474,0)</f>
        <v>0</v>
      </c>
      <c r="BG474" s="226">
        <f>IF(N474="zákl. přenesená",J474,0)</f>
        <v>0</v>
      </c>
      <c r="BH474" s="226">
        <f>IF(N474="sníž. přenesená",J474,0)</f>
        <v>0</v>
      </c>
      <c r="BI474" s="226">
        <f>IF(N474="nulová",J474,0)</f>
        <v>0</v>
      </c>
      <c r="BJ474" s="19" t="s">
        <v>80</v>
      </c>
      <c r="BK474" s="226">
        <f>ROUND(I474*H474,2)</f>
        <v>0</v>
      </c>
      <c r="BL474" s="19" t="s">
        <v>158</v>
      </c>
      <c r="BM474" s="225" t="s">
        <v>1472</v>
      </c>
    </row>
    <row r="475" s="2" customFormat="1">
      <c r="A475" s="40"/>
      <c r="B475" s="41"/>
      <c r="C475" s="42"/>
      <c r="D475" s="227" t="s">
        <v>160</v>
      </c>
      <c r="E475" s="42"/>
      <c r="F475" s="228" t="s">
        <v>1473</v>
      </c>
      <c r="G475" s="42"/>
      <c r="H475" s="42"/>
      <c r="I475" s="229"/>
      <c r="J475" s="42"/>
      <c r="K475" s="42"/>
      <c r="L475" s="46"/>
      <c r="M475" s="230"/>
      <c r="N475" s="231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160</v>
      </c>
      <c r="AU475" s="19" t="s">
        <v>82</v>
      </c>
    </row>
    <row r="476" s="13" customFormat="1">
      <c r="A476" s="13"/>
      <c r="B476" s="232"/>
      <c r="C476" s="233"/>
      <c r="D476" s="227" t="s">
        <v>162</v>
      </c>
      <c r="E476" s="234" t="s">
        <v>19</v>
      </c>
      <c r="F476" s="235" t="s">
        <v>1463</v>
      </c>
      <c r="G476" s="233"/>
      <c r="H476" s="236">
        <v>63.561999999999998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162</v>
      </c>
      <c r="AU476" s="242" t="s">
        <v>82</v>
      </c>
      <c r="AV476" s="13" t="s">
        <v>82</v>
      </c>
      <c r="AW476" s="13" t="s">
        <v>33</v>
      </c>
      <c r="AX476" s="13" t="s">
        <v>72</v>
      </c>
      <c r="AY476" s="242" t="s">
        <v>151</v>
      </c>
    </row>
    <row r="477" s="13" customFormat="1">
      <c r="A477" s="13"/>
      <c r="B477" s="232"/>
      <c r="C477" s="233"/>
      <c r="D477" s="227" t="s">
        <v>162</v>
      </c>
      <c r="E477" s="234" t="s">
        <v>19</v>
      </c>
      <c r="F477" s="235" t="s">
        <v>1464</v>
      </c>
      <c r="G477" s="233"/>
      <c r="H477" s="236">
        <v>32.725999999999999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162</v>
      </c>
      <c r="AU477" s="242" t="s">
        <v>82</v>
      </c>
      <c r="AV477" s="13" t="s">
        <v>82</v>
      </c>
      <c r="AW477" s="13" t="s">
        <v>33</v>
      </c>
      <c r="AX477" s="13" t="s">
        <v>72</v>
      </c>
      <c r="AY477" s="242" t="s">
        <v>151</v>
      </c>
    </row>
    <row r="478" s="13" customFormat="1">
      <c r="A478" s="13"/>
      <c r="B478" s="232"/>
      <c r="C478" s="233"/>
      <c r="D478" s="227" t="s">
        <v>162</v>
      </c>
      <c r="E478" s="234" t="s">
        <v>19</v>
      </c>
      <c r="F478" s="235" t="s">
        <v>1465</v>
      </c>
      <c r="G478" s="233"/>
      <c r="H478" s="236">
        <v>247.375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162</v>
      </c>
      <c r="AU478" s="242" t="s">
        <v>82</v>
      </c>
      <c r="AV478" s="13" t="s">
        <v>82</v>
      </c>
      <c r="AW478" s="13" t="s">
        <v>33</v>
      </c>
      <c r="AX478" s="13" t="s">
        <v>72</v>
      </c>
      <c r="AY478" s="242" t="s">
        <v>151</v>
      </c>
    </row>
    <row r="479" s="13" customFormat="1">
      <c r="A479" s="13"/>
      <c r="B479" s="232"/>
      <c r="C479" s="233"/>
      <c r="D479" s="227" t="s">
        <v>162</v>
      </c>
      <c r="E479" s="234" t="s">
        <v>19</v>
      </c>
      <c r="F479" s="235" t="s">
        <v>1466</v>
      </c>
      <c r="G479" s="233"/>
      <c r="H479" s="236">
        <v>42.119999999999997</v>
      </c>
      <c r="I479" s="237"/>
      <c r="J479" s="233"/>
      <c r="K479" s="233"/>
      <c r="L479" s="238"/>
      <c r="M479" s="239"/>
      <c r="N479" s="240"/>
      <c r="O479" s="240"/>
      <c r="P479" s="240"/>
      <c r="Q479" s="240"/>
      <c r="R479" s="240"/>
      <c r="S479" s="240"/>
      <c r="T479" s="24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2" t="s">
        <v>162</v>
      </c>
      <c r="AU479" s="242" t="s">
        <v>82</v>
      </c>
      <c r="AV479" s="13" t="s">
        <v>82</v>
      </c>
      <c r="AW479" s="13" t="s">
        <v>33</v>
      </c>
      <c r="AX479" s="13" t="s">
        <v>72</v>
      </c>
      <c r="AY479" s="242" t="s">
        <v>151</v>
      </c>
    </row>
    <row r="480" s="16" customFormat="1">
      <c r="A480" s="16"/>
      <c r="B480" s="270"/>
      <c r="C480" s="271"/>
      <c r="D480" s="227" t="s">
        <v>162</v>
      </c>
      <c r="E480" s="272" t="s">
        <v>19</v>
      </c>
      <c r="F480" s="273" t="s">
        <v>1467</v>
      </c>
      <c r="G480" s="271"/>
      <c r="H480" s="272" t="s">
        <v>19</v>
      </c>
      <c r="I480" s="274"/>
      <c r="J480" s="271"/>
      <c r="K480" s="271"/>
      <c r="L480" s="275"/>
      <c r="M480" s="276"/>
      <c r="N480" s="277"/>
      <c r="O480" s="277"/>
      <c r="P480" s="277"/>
      <c r="Q480" s="277"/>
      <c r="R480" s="277"/>
      <c r="S480" s="277"/>
      <c r="T480" s="278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T480" s="279" t="s">
        <v>162</v>
      </c>
      <c r="AU480" s="279" t="s">
        <v>82</v>
      </c>
      <c r="AV480" s="16" t="s">
        <v>80</v>
      </c>
      <c r="AW480" s="16" t="s">
        <v>33</v>
      </c>
      <c r="AX480" s="16" t="s">
        <v>72</v>
      </c>
      <c r="AY480" s="279" t="s">
        <v>151</v>
      </c>
    </row>
    <row r="481" s="16" customFormat="1">
      <c r="A481" s="16"/>
      <c r="B481" s="270"/>
      <c r="C481" s="271"/>
      <c r="D481" s="227" t="s">
        <v>162</v>
      </c>
      <c r="E481" s="272" t="s">
        <v>19</v>
      </c>
      <c r="F481" s="273" t="s">
        <v>1468</v>
      </c>
      <c r="G481" s="271"/>
      <c r="H481" s="272" t="s">
        <v>19</v>
      </c>
      <c r="I481" s="274"/>
      <c r="J481" s="271"/>
      <c r="K481" s="271"/>
      <c r="L481" s="275"/>
      <c r="M481" s="276"/>
      <c r="N481" s="277"/>
      <c r="O481" s="277"/>
      <c r="P481" s="277"/>
      <c r="Q481" s="277"/>
      <c r="R481" s="277"/>
      <c r="S481" s="277"/>
      <c r="T481" s="278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79" t="s">
        <v>162</v>
      </c>
      <c r="AU481" s="279" t="s">
        <v>82</v>
      </c>
      <c r="AV481" s="16" t="s">
        <v>80</v>
      </c>
      <c r="AW481" s="16" t="s">
        <v>33</v>
      </c>
      <c r="AX481" s="16" t="s">
        <v>72</v>
      </c>
      <c r="AY481" s="279" t="s">
        <v>151</v>
      </c>
    </row>
    <row r="482" s="14" customFormat="1">
      <c r="A482" s="14"/>
      <c r="B482" s="244"/>
      <c r="C482" s="245"/>
      <c r="D482" s="227" t="s">
        <v>162</v>
      </c>
      <c r="E482" s="246" t="s">
        <v>19</v>
      </c>
      <c r="F482" s="247" t="s">
        <v>204</v>
      </c>
      <c r="G482" s="245"/>
      <c r="H482" s="248">
        <v>385.78300000000002</v>
      </c>
      <c r="I482" s="249"/>
      <c r="J482" s="245"/>
      <c r="K482" s="245"/>
      <c r="L482" s="250"/>
      <c r="M482" s="251"/>
      <c r="N482" s="252"/>
      <c r="O482" s="252"/>
      <c r="P482" s="252"/>
      <c r="Q482" s="252"/>
      <c r="R482" s="252"/>
      <c r="S482" s="252"/>
      <c r="T482" s="25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4" t="s">
        <v>162</v>
      </c>
      <c r="AU482" s="254" t="s">
        <v>82</v>
      </c>
      <c r="AV482" s="14" t="s">
        <v>158</v>
      </c>
      <c r="AW482" s="14" t="s">
        <v>33</v>
      </c>
      <c r="AX482" s="14" t="s">
        <v>80</v>
      </c>
      <c r="AY482" s="254" t="s">
        <v>151</v>
      </c>
    </row>
    <row r="483" s="2" customFormat="1" ht="16.5" customHeight="1">
      <c r="A483" s="40"/>
      <c r="B483" s="41"/>
      <c r="C483" s="214" t="s">
        <v>1474</v>
      </c>
      <c r="D483" s="214" t="s">
        <v>153</v>
      </c>
      <c r="E483" s="215" t="s">
        <v>1475</v>
      </c>
      <c r="F483" s="216" t="s">
        <v>1476</v>
      </c>
      <c r="G483" s="217" t="s">
        <v>156</v>
      </c>
      <c r="H483" s="218">
        <v>63.561999999999998</v>
      </c>
      <c r="I483" s="219"/>
      <c r="J483" s="220">
        <f>ROUND(I483*H483,2)</f>
        <v>0</v>
      </c>
      <c r="K483" s="216" t="s">
        <v>157</v>
      </c>
      <c r="L483" s="46"/>
      <c r="M483" s="221" t="s">
        <v>19</v>
      </c>
      <c r="N483" s="222" t="s">
        <v>43</v>
      </c>
      <c r="O483" s="86"/>
      <c r="P483" s="223">
        <f>O483*H483</f>
        <v>0</v>
      </c>
      <c r="Q483" s="223">
        <v>0</v>
      </c>
      <c r="R483" s="223">
        <f>Q483*H483</f>
        <v>0</v>
      </c>
      <c r="S483" s="223">
        <v>0</v>
      </c>
      <c r="T483" s="224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5" t="s">
        <v>158</v>
      </c>
      <c r="AT483" s="225" t="s">
        <v>153</v>
      </c>
      <c r="AU483" s="225" t="s">
        <v>82</v>
      </c>
      <c r="AY483" s="19" t="s">
        <v>151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9" t="s">
        <v>80</v>
      </c>
      <c r="BK483" s="226">
        <f>ROUND(I483*H483,2)</f>
        <v>0</v>
      </c>
      <c r="BL483" s="19" t="s">
        <v>158</v>
      </c>
      <c r="BM483" s="225" t="s">
        <v>1477</v>
      </c>
    </row>
    <row r="484" s="2" customFormat="1">
      <c r="A484" s="40"/>
      <c r="B484" s="41"/>
      <c r="C484" s="42"/>
      <c r="D484" s="227" t="s">
        <v>160</v>
      </c>
      <c r="E484" s="42"/>
      <c r="F484" s="228" t="s">
        <v>1478</v>
      </c>
      <c r="G484" s="42"/>
      <c r="H484" s="42"/>
      <c r="I484" s="229"/>
      <c r="J484" s="42"/>
      <c r="K484" s="42"/>
      <c r="L484" s="46"/>
      <c r="M484" s="230"/>
      <c r="N484" s="231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160</v>
      </c>
      <c r="AU484" s="19" t="s">
        <v>82</v>
      </c>
    </row>
    <row r="485" s="13" customFormat="1">
      <c r="A485" s="13"/>
      <c r="B485" s="232"/>
      <c r="C485" s="233"/>
      <c r="D485" s="227" t="s">
        <v>162</v>
      </c>
      <c r="E485" s="234" t="s">
        <v>19</v>
      </c>
      <c r="F485" s="235" t="s">
        <v>1463</v>
      </c>
      <c r="G485" s="233"/>
      <c r="H485" s="236">
        <v>63.561999999999998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2" t="s">
        <v>162</v>
      </c>
      <c r="AU485" s="242" t="s">
        <v>82</v>
      </c>
      <c r="AV485" s="13" t="s">
        <v>82</v>
      </c>
      <c r="AW485" s="13" t="s">
        <v>33</v>
      </c>
      <c r="AX485" s="13" t="s">
        <v>72</v>
      </c>
      <c r="AY485" s="242" t="s">
        <v>151</v>
      </c>
    </row>
    <row r="486" s="16" customFormat="1">
      <c r="A486" s="16"/>
      <c r="B486" s="270"/>
      <c r="C486" s="271"/>
      <c r="D486" s="227" t="s">
        <v>162</v>
      </c>
      <c r="E486" s="272" t="s">
        <v>19</v>
      </c>
      <c r="F486" s="273" t="s">
        <v>1467</v>
      </c>
      <c r="G486" s="271"/>
      <c r="H486" s="272" t="s">
        <v>19</v>
      </c>
      <c r="I486" s="274"/>
      <c r="J486" s="271"/>
      <c r="K486" s="271"/>
      <c r="L486" s="275"/>
      <c r="M486" s="276"/>
      <c r="N486" s="277"/>
      <c r="O486" s="277"/>
      <c r="P486" s="277"/>
      <c r="Q486" s="277"/>
      <c r="R486" s="277"/>
      <c r="S486" s="277"/>
      <c r="T486" s="278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T486" s="279" t="s">
        <v>162</v>
      </c>
      <c r="AU486" s="279" t="s">
        <v>82</v>
      </c>
      <c r="AV486" s="16" t="s">
        <v>80</v>
      </c>
      <c r="AW486" s="16" t="s">
        <v>33</v>
      </c>
      <c r="AX486" s="16" t="s">
        <v>72</v>
      </c>
      <c r="AY486" s="279" t="s">
        <v>151</v>
      </c>
    </row>
    <row r="487" s="16" customFormat="1">
      <c r="A487" s="16"/>
      <c r="B487" s="270"/>
      <c r="C487" s="271"/>
      <c r="D487" s="227" t="s">
        <v>162</v>
      </c>
      <c r="E487" s="272" t="s">
        <v>19</v>
      </c>
      <c r="F487" s="273" t="s">
        <v>1468</v>
      </c>
      <c r="G487" s="271"/>
      <c r="H487" s="272" t="s">
        <v>19</v>
      </c>
      <c r="I487" s="274"/>
      <c r="J487" s="271"/>
      <c r="K487" s="271"/>
      <c r="L487" s="275"/>
      <c r="M487" s="276"/>
      <c r="N487" s="277"/>
      <c r="O487" s="277"/>
      <c r="P487" s="277"/>
      <c r="Q487" s="277"/>
      <c r="R487" s="277"/>
      <c r="S487" s="277"/>
      <c r="T487" s="278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T487" s="279" t="s">
        <v>162</v>
      </c>
      <c r="AU487" s="279" t="s">
        <v>82</v>
      </c>
      <c r="AV487" s="16" t="s">
        <v>80</v>
      </c>
      <c r="AW487" s="16" t="s">
        <v>33</v>
      </c>
      <c r="AX487" s="16" t="s">
        <v>72</v>
      </c>
      <c r="AY487" s="279" t="s">
        <v>151</v>
      </c>
    </row>
    <row r="488" s="14" customFormat="1">
      <c r="A488" s="14"/>
      <c r="B488" s="244"/>
      <c r="C488" s="245"/>
      <c r="D488" s="227" t="s">
        <v>162</v>
      </c>
      <c r="E488" s="246" t="s">
        <v>19</v>
      </c>
      <c r="F488" s="247" t="s">
        <v>204</v>
      </c>
      <c r="G488" s="245"/>
      <c r="H488" s="248">
        <v>63.561999999999998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4" t="s">
        <v>162</v>
      </c>
      <c r="AU488" s="254" t="s">
        <v>82</v>
      </c>
      <c r="AV488" s="14" t="s">
        <v>158</v>
      </c>
      <c r="AW488" s="14" t="s">
        <v>33</v>
      </c>
      <c r="AX488" s="14" t="s">
        <v>80</v>
      </c>
      <c r="AY488" s="254" t="s">
        <v>151</v>
      </c>
    </row>
    <row r="489" s="2" customFormat="1" ht="16.5" customHeight="1">
      <c r="A489" s="40"/>
      <c r="B489" s="41"/>
      <c r="C489" s="214" t="s">
        <v>1479</v>
      </c>
      <c r="D489" s="214" t="s">
        <v>153</v>
      </c>
      <c r="E489" s="215" t="s">
        <v>1480</v>
      </c>
      <c r="F489" s="216" t="s">
        <v>1481</v>
      </c>
      <c r="G489" s="217" t="s">
        <v>156</v>
      </c>
      <c r="H489" s="218">
        <v>280.101</v>
      </c>
      <c r="I489" s="219"/>
      <c r="J489" s="220">
        <f>ROUND(I489*H489,2)</f>
        <v>0</v>
      </c>
      <c r="K489" s="216" t="s">
        <v>157</v>
      </c>
      <c r="L489" s="46"/>
      <c r="M489" s="221" t="s">
        <v>19</v>
      </c>
      <c r="N489" s="222" t="s">
        <v>43</v>
      </c>
      <c r="O489" s="86"/>
      <c r="P489" s="223">
        <f>O489*H489</f>
        <v>0</v>
      </c>
      <c r="Q489" s="223">
        <v>0</v>
      </c>
      <c r="R489" s="223">
        <f>Q489*H489</f>
        <v>0</v>
      </c>
      <c r="S489" s="223">
        <v>0</v>
      </c>
      <c r="T489" s="224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5" t="s">
        <v>158</v>
      </c>
      <c r="AT489" s="225" t="s">
        <v>153</v>
      </c>
      <c r="AU489" s="225" t="s">
        <v>82</v>
      </c>
      <c r="AY489" s="19" t="s">
        <v>151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9" t="s">
        <v>80</v>
      </c>
      <c r="BK489" s="226">
        <f>ROUND(I489*H489,2)</f>
        <v>0</v>
      </c>
      <c r="BL489" s="19" t="s">
        <v>158</v>
      </c>
      <c r="BM489" s="225" t="s">
        <v>1482</v>
      </c>
    </row>
    <row r="490" s="2" customFormat="1">
      <c r="A490" s="40"/>
      <c r="B490" s="41"/>
      <c r="C490" s="42"/>
      <c r="D490" s="227" t="s">
        <v>160</v>
      </c>
      <c r="E490" s="42"/>
      <c r="F490" s="228" t="s">
        <v>1483</v>
      </c>
      <c r="G490" s="42"/>
      <c r="H490" s="42"/>
      <c r="I490" s="229"/>
      <c r="J490" s="42"/>
      <c r="K490" s="42"/>
      <c r="L490" s="46"/>
      <c r="M490" s="230"/>
      <c r="N490" s="231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160</v>
      </c>
      <c r="AU490" s="19" t="s">
        <v>82</v>
      </c>
    </row>
    <row r="491" s="13" customFormat="1">
      <c r="A491" s="13"/>
      <c r="B491" s="232"/>
      <c r="C491" s="233"/>
      <c r="D491" s="227" t="s">
        <v>162</v>
      </c>
      <c r="E491" s="234" t="s">
        <v>19</v>
      </c>
      <c r="F491" s="235" t="s">
        <v>1484</v>
      </c>
      <c r="G491" s="233"/>
      <c r="H491" s="236">
        <v>0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2" t="s">
        <v>162</v>
      </c>
      <c r="AU491" s="242" t="s">
        <v>82</v>
      </c>
      <c r="AV491" s="13" t="s">
        <v>82</v>
      </c>
      <c r="AW491" s="13" t="s">
        <v>33</v>
      </c>
      <c r="AX491" s="13" t="s">
        <v>72</v>
      </c>
      <c r="AY491" s="242" t="s">
        <v>151</v>
      </c>
    </row>
    <row r="492" s="13" customFormat="1">
      <c r="A492" s="13"/>
      <c r="B492" s="232"/>
      <c r="C492" s="233"/>
      <c r="D492" s="227" t="s">
        <v>162</v>
      </c>
      <c r="E492" s="234" t="s">
        <v>19</v>
      </c>
      <c r="F492" s="235" t="s">
        <v>1464</v>
      </c>
      <c r="G492" s="233"/>
      <c r="H492" s="236">
        <v>32.725999999999999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2" t="s">
        <v>162</v>
      </c>
      <c r="AU492" s="242" t="s">
        <v>82</v>
      </c>
      <c r="AV492" s="13" t="s">
        <v>82</v>
      </c>
      <c r="AW492" s="13" t="s">
        <v>33</v>
      </c>
      <c r="AX492" s="13" t="s">
        <v>72</v>
      </c>
      <c r="AY492" s="242" t="s">
        <v>151</v>
      </c>
    </row>
    <row r="493" s="13" customFormat="1">
      <c r="A493" s="13"/>
      <c r="B493" s="232"/>
      <c r="C493" s="233"/>
      <c r="D493" s="227" t="s">
        <v>162</v>
      </c>
      <c r="E493" s="234" t="s">
        <v>19</v>
      </c>
      <c r="F493" s="235" t="s">
        <v>1465</v>
      </c>
      <c r="G493" s="233"/>
      <c r="H493" s="236">
        <v>247.375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2" t="s">
        <v>162</v>
      </c>
      <c r="AU493" s="242" t="s">
        <v>82</v>
      </c>
      <c r="AV493" s="13" t="s">
        <v>82</v>
      </c>
      <c r="AW493" s="13" t="s">
        <v>33</v>
      </c>
      <c r="AX493" s="13" t="s">
        <v>72</v>
      </c>
      <c r="AY493" s="242" t="s">
        <v>151</v>
      </c>
    </row>
    <row r="494" s="13" customFormat="1">
      <c r="A494" s="13"/>
      <c r="B494" s="232"/>
      <c r="C494" s="233"/>
      <c r="D494" s="227" t="s">
        <v>162</v>
      </c>
      <c r="E494" s="234" t="s">
        <v>19</v>
      </c>
      <c r="F494" s="235" t="s">
        <v>1485</v>
      </c>
      <c r="G494" s="233"/>
      <c r="H494" s="236">
        <v>0</v>
      </c>
      <c r="I494" s="237"/>
      <c r="J494" s="233"/>
      <c r="K494" s="233"/>
      <c r="L494" s="238"/>
      <c r="M494" s="239"/>
      <c r="N494" s="240"/>
      <c r="O494" s="240"/>
      <c r="P494" s="240"/>
      <c r="Q494" s="240"/>
      <c r="R494" s="240"/>
      <c r="S494" s="240"/>
      <c r="T494" s="24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2" t="s">
        <v>162</v>
      </c>
      <c r="AU494" s="242" t="s">
        <v>82</v>
      </c>
      <c r="AV494" s="13" t="s">
        <v>82</v>
      </c>
      <c r="AW494" s="13" t="s">
        <v>33</v>
      </c>
      <c r="AX494" s="13" t="s">
        <v>72</v>
      </c>
      <c r="AY494" s="242" t="s">
        <v>151</v>
      </c>
    </row>
    <row r="495" s="16" customFormat="1">
      <c r="A495" s="16"/>
      <c r="B495" s="270"/>
      <c r="C495" s="271"/>
      <c r="D495" s="227" t="s">
        <v>162</v>
      </c>
      <c r="E495" s="272" t="s">
        <v>19</v>
      </c>
      <c r="F495" s="273" t="s">
        <v>1467</v>
      </c>
      <c r="G495" s="271"/>
      <c r="H495" s="272" t="s">
        <v>19</v>
      </c>
      <c r="I495" s="274"/>
      <c r="J495" s="271"/>
      <c r="K495" s="271"/>
      <c r="L495" s="275"/>
      <c r="M495" s="276"/>
      <c r="N495" s="277"/>
      <c r="O495" s="277"/>
      <c r="P495" s="277"/>
      <c r="Q495" s="277"/>
      <c r="R495" s="277"/>
      <c r="S495" s="277"/>
      <c r="T495" s="278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279" t="s">
        <v>162</v>
      </c>
      <c r="AU495" s="279" t="s">
        <v>82</v>
      </c>
      <c r="AV495" s="16" t="s">
        <v>80</v>
      </c>
      <c r="AW495" s="16" t="s">
        <v>33</v>
      </c>
      <c r="AX495" s="16" t="s">
        <v>72</v>
      </c>
      <c r="AY495" s="279" t="s">
        <v>151</v>
      </c>
    </row>
    <row r="496" s="16" customFormat="1">
      <c r="A496" s="16"/>
      <c r="B496" s="270"/>
      <c r="C496" s="271"/>
      <c r="D496" s="227" t="s">
        <v>162</v>
      </c>
      <c r="E496" s="272" t="s">
        <v>19</v>
      </c>
      <c r="F496" s="273" t="s">
        <v>1468</v>
      </c>
      <c r="G496" s="271"/>
      <c r="H496" s="272" t="s">
        <v>19</v>
      </c>
      <c r="I496" s="274"/>
      <c r="J496" s="271"/>
      <c r="K496" s="271"/>
      <c r="L496" s="275"/>
      <c r="M496" s="276"/>
      <c r="N496" s="277"/>
      <c r="O496" s="277"/>
      <c r="P496" s="277"/>
      <c r="Q496" s="277"/>
      <c r="R496" s="277"/>
      <c r="S496" s="277"/>
      <c r="T496" s="278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279" t="s">
        <v>162</v>
      </c>
      <c r="AU496" s="279" t="s">
        <v>82</v>
      </c>
      <c r="AV496" s="16" t="s">
        <v>80</v>
      </c>
      <c r="AW496" s="16" t="s">
        <v>33</v>
      </c>
      <c r="AX496" s="16" t="s">
        <v>72</v>
      </c>
      <c r="AY496" s="279" t="s">
        <v>151</v>
      </c>
    </row>
    <row r="497" s="14" customFormat="1">
      <c r="A497" s="14"/>
      <c r="B497" s="244"/>
      <c r="C497" s="245"/>
      <c r="D497" s="227" t="s">
        <v>162</v>
      </c>
      <c r="E497" s="246" t="s">
        <v>19</v>
      </c>
      <c r="F497" s="247" t="s">
        <v>204</v>
      </c>
      <c r="G497" s="245"/>
      <c r="H497" s="248">
        <v>280.101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4" t="s">
        <v>162</v>
      </c>
      <c r="AU497" s="254" t="s">
        <v>82</v>
      </c>
      <c r="AV497" s="14" t="s">
        <v>158</v>
      </c>
      <c r="AW497" s="14" t="s">
        <v>33</v>
      </c>
      <c r="AX497" s="14" t="s">
        <v>80</v>
      </c>
      <c r="AY497" s="254" t="s">
        <v>151</v>
      </c>
    </row>
    <row r="498" s="2" customFormat="1" ht="16.5" customHeight="1">
      <c r="A498" s="40"/>
      <c r="B498" s="41"/>
      <c r="C498" s="214" t="s">
        <v>1486</v>
      </c>
      <c r="D498" s="214" t="s">
        <v>153</v>
      </c>
      <c r="E498" s="215" t="s">
        <v>1487</v>
      </c>
      <c r="F498" s="216" t="s">
        <v>1488</v>
      </c>
      <c r="G498" s="217" t="s">
        <v>156</v>
      </c>
      <c r="H498" s="218">
        <v>155.30799999999999</v>
      </c>
      <c r="I498" s="219"/>
      <c r="J498" s="220">
        <f>ROUND(I498*H498,2)</f>
        <v>0</v>
      </c>
      <c r="K498" s="216" t="s">
        <v>157</v>
      </c>
      <c r="L498" s="46"/>
      <c r="M498" s="221" t="s">
        <v>19</v>
      </c>
      <c r="N498" s="222" t="s">
        <v>43</v>
      </c>
      <c r="O498" s="86"/>
      <c r="P498" s="223">
        <f>O498*H498</f>
        <v>0</v>
      </c>
      <c r="Q498" s="223">
        <v>0</v>
      </c>
      <c r="R498" s="223">
        <f>Q498*H498</f>
        <v>0</v>
      </c>
      <c r="S498" s="223">
        <v>0</v>
      </c>
      <c r="T498" s="224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5" t="s">
        <v>158</v>
      </c>
      <c r="AT498" s="225" t="s">
        <v>153</v>
      </c>
      <c r="AU498" s="225" t="s">
        <v>82</v>
      </c>
      <c r="AY498" s="19" t="s">
        <v>151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9" t="s">
        <v>80</v>
      </c>
      <c r="BK498" s="226">
        <f>ROUND(I498*H498,2)</f>
        <v>0</v>
      </c>
      <c r="BL498" s="19" t="s">
        <v>158</v>
      </c>
      <c r="BM498" s="225" t="s">
        <v>1489</v>
      </c>
    </row>
    <row r="499" s="2" customFormat="1">
      <c r="A499" s="40"/>
      <c r="B499" s="41"/>
      <c r="C499" s="42"/>
      <c r="D499" s="227" t="s">
        <v>160</v>
      </c>
      <c r="E499" s="42"/>
      <c r="F499" s="228" t="s">
        <v>1490</v>
      </c>
      <c r="G499" s="42"/>
      <c r="H499" s="42"/>
      <c r="I499" s="229"/>
      <c r="J499" s="42"/>
      <c r="K499" s="42"/>
      <c r="L499" s="46"/>
      <c r="M499" s="230"/>
      <c r="N499" s="231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160</v>
      </c>
      <c r="AU499" s="19" t="s">
        <v>82</v>
      </c>
    </row>
    <row r="500" s="2" customFormat="1">
      <c r="A500" s="40"/>
      <c r="B500" s="41"/>
      <c r="C500" s="42"/>
      <c r="D500" s="227" t="s">
        <v>175</v>
      </c>
      <c r="E500" s="42"/>
      <c r="F500" s="243" t="s">
        <v>1438</v>
      </c>
      <c r="G500" s="42"/>
      <c r="H500" s="42"/>
      <c r="I500" s="229"/>
      <c r="J500" s="42"/>
      <c r="K500" s="42"/>
      <c r="L500" s="46"/>
      <c r="M500" s="230"/>
      <c r="N500" s="231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175</v>
      </c>
      <c r="AU500" s="19" t="s">
        <v>82</v>
      </c>
    </row>
    <row r="501" s="13" customFormat="1">
      <c r="A501" s="13"/>
      <c r="B501" s="232"/>
      <c r="C501" s="233"/>
      <c r="D501" s="227" t="s">
        <v>162</v>
      </c>
      <c r="E501" s="234" t="s">
        <v>19</v>
      </c>
      <c r="F501" s="235" t="s">
        <v>1491</v>
      </c>
      <c r="G501" s="233"/>
      <c r="H501" s="236">
        <v>155.30799999999999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162</v>
      </c>
      <c r="AU501" s="242" t="s">
        <v>82</v>
      </c>
      <c r="AV501" s="13" t="s">
        <v>82</v>
      </c>
      <c r="AW501" s="13" t="s">
        <v>33</v>
      </c>
      <c r="AX501" s="13" t="s">
        <v>80</v>
      </c>
      <c r="AY501" s="242" t="s">
        <v>151</v>
      </c>
    </row>
    <row r="502" s="2" customFormat="1" ht="16.5" customHeight="1">
      <c r="A502" s="40"/>
      <c r="B502" s="41"/>
      <c r="C502" s="214" t="s">
        <v>1492</v>
      </c>
      <c r="D502" s="214" t="s">
        <v>153</v>
      </c>
      <c r="E502" s="215" t="s">
        <v>1487</v>
      </c>
      <c r="F502" s="216" t="s">
        <v>1488</v>
      </c>
      <c r="G502" s="217" t="s">
        <v>156</v>
      </c>
      <c r="H502" s="218">
        <v>63.561999999999998</v>
      </c>
      <c r="I502" s="219"/>
      <c r="J502" s="220">
        <f>ROUND(I502*H502,2)</f>
        <v>0</v>
      </c>
      <c r="K502" s="216" t="s">
        <v>157</v>
      </c>
      <c r="L502" s="46"/>
      <c r="M502" s="221" t="s">
        <v>19</v>
      </c>
      <c r="N502" s="222" t="s">
        <v>43</v>
      </c>
      <c r="O502" s="86"/>
      <c r="P502" s="223">
        <f>O502*H502</f>
        <v>0</v>
      </c>
      <c r="Q502" s="223">
        <v>0</v>
      </c>
      <c r="R502" s="223">
        <f>Q502*H502</f>
        <v>0</v>
      </c>
      <c r="S502" s="223">
        <v>0</v>
      </c>
      <c r="T502" s="224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5" t="s">
        <v>158</v>
      </c>
      <c r="AT502" s="225" t="s">
        <v>153</v>
      </c>
      <c r="AU502" s="225" t="s">
        <v>82</v>
      </c>
      <c r="AY502" s="19" t="s">
        <v>151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9" t="s">
        <v>80</v>
      </c>
      <c r="BK502" s="226">
        <f>ROUND(I502*H502,2)</f>
        <v>0</v>
      </c>
      <c r="BL502" s="19" t="s">
        <v>158</v>
      </c>
      <c r="BM502" s="225" t="s">
        <v>1493</v>
      </c>
    </row>
    <row r="503" s="2" customFormat="1">
      <c r="A503" s="40"/>
      <c r="B503" s="41"/>
      <c r="C503" s="42"/>
      <c r="D503" s="227" t="s">
        <v>160</v>
      </c>
      <c r="E503" s="42"/>
      <c r="F503" s="228" t="s">
        <v>1490</v>
      </c>
      <c r="G503" s="42"/>
      <c r="H503" s="42"/>
      <c r="I503" s="229"/>
      <c r="J503" s="42"/>
      <c r="K503" s="42"/>
      <c r="L503" s="46"/>
      <c r="M503" s="230"/>
      <c r="N503" s="231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160</v>
      </c>
      <c r="AU503" s="19" t="s">
        <v>82</v>
      </c>
    </row>
    <row r="504" s="2" customFormat="1">
      <c r="A504" s="40"/>
      <c r="B504" s="41"/>
      <c r="C504" s="42"/>
      <c r="D504" s="227" t="s">
        <v>175</v>
      </c>
      <c r="E504" s="42"/>
      <c r="F504" s="243" t="s">
        <v>1425</v>
      </c>
      <c r="G504" s="42"/>
      <c r="H504" s="42"/>
      <c r="I504" s="229"/>
      <c r="J504" s="42"/>
      <c r="K504" s="42"/>
      <c r="L504" s="46"/>
      <c r="M504" s="230"/>
      <c r="N504" s="231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175</v>
      </c>
      <c r="AU504" s="19" t="s">
        <v>82</v>
      </c>
    </row>
    <row r="505" s="13" customFormat="1">
      <c r="A505" s="13"/>
      <c r="B505" s="232"/>
      <c r="C505" s="233"/>
      <c r="D505" s="227" t="s">
        <v>162</v>
      </c>
      <c r="E505" s="234" t="s">
        <v>19</v>
      </c>
      <c r="F505" s="235" t="s">
        <v>1463</v>
      </c>
      <c r="G505" s="233"/>
      <c r="H505" s="236">
        <v>63.561999999999998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162</v>
      </c>
      <c r="AU505" s="242" t="s">
        <v>82</v>
      </c>
      <c r="AV505" s="13" t="s">
        <v>82</v>
      </c>
      <c r="AW505" s="13" t="s">
        <v>33</v>
      </c>
      <c r="AX505" s="13" t="s">
        <v>80</v>
      </c>
      <c r="AY505" s="242" t="s">
        <v>151</v>
      </c>
    </row>
    <row r="506" s="16" customFormat="1">
      <c r="A506" s="16"/>
      <c r="B506" s="270"/>
      <c r="C506" s="271"/>
      <c r="D506" s="227" t="s">
        <v>162</v>
      </c>
      <c r="E506" s="272" t="s">
        <v>19</v>
      </c>
      <c r="F506" s="273" t="s">
        <v>1494</v>
      </c>
      <c r="G506" s="271"/>
      <c r="H506" s="272" t="s">
        <v>19</v>
      </c>
      <c r="I506" s="274"/>
      <c r="J506" s="271"/>
      <c r="K506" s="271"/>
      <c r="L506" s="275"/>
      <c r="M506" s="276"/>
      <c r="N506" s="277"/>
      <c r="O506" s="277"/>
      <c r="P506" s="277"/>
      <c r="Q506" s="277"/>
      <c r="R506" s="277"/>
      <c r="S506" s="277"/>
      <c r="T506" s="278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T506" s="279" t="s">
        <v>162</v>
      </c>
      <c r="AU506" s="279" t="s">
        <v>82</v>
      </c>
      <c r="AV506" s="16" t="s">
        <v>80</v>
      </c>
      <c r="AW506" s="16" t="s">
        <v>33</v>
      </c>
      <c r="AX506" s="16" t="s">
        <v>72</v>
      </c>
      <c r="AY506" s="279" t="s">
        <v>151</v>
      </c>
    </row>
    <row r="507" s="2" customFormat="1" ht="16.5" customHeight="1">
      <c r="A507" s="40"/>
      <c r="B507" s="41"/>
      <c r="C507" s="214" t="s">
        <v>1495</v>
      </c>
      <c r="D507" s="214" t="s">
        <v>153</v>
      </c>
      <c r="E507" s="215" t="s">
        <v>1496</v>
      </c>
      <c r="F507" s="216" t="s">
        <v>1497</v>
      </c>
      <c r="G507" s="217" t="s">
        <v>156</v>
      </c>
      <c r="H507" s="218">
        <v>33.814999999999998</v>
      </c>
      <c r="I507" s="219"/>
      <c r="J507" s="220">
        <f>ROUND(I507*H507,2)</f>
        <v>0</v>
      </c>
      <c r="K507" s="216" t="s">
        <v>157</v>
      </c>
      <c r="L507" s="46"/>
      <c r="M507" s="221" t="s">
        <v>19</v>
      </c>
      <c r="N507" s="222" t="s">
        <v>43</v>
      </c>
      <c r="O507" s="86"/>
      <c r="P507" s="223">
        <f>O507*H507</f>
        <v>0</v>
      </c>
      <c r="Q507" s="223">
        <v>0.1837</v>
      </c>
      <c r="R507" s="223">
        <f>Q507*H507</f>
        <v>6.2118154999999993</v>
      </c>
      <c r="S507" s="223">
        <v>0</v>
      </c>
      <c r="T507" s="224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5" t="s">
        <v>158</v>
      </c>
      <c r="AT507" s="225" t="s">
        <v>153</v>
      </c>
      <c r="AU507" s="225" t="s">
        <v>82</v>
      </c>
      <c r="AY507" s="19" t="s">
        <v>151</v>
      </c>
      <c r="BE507" s="226">
        <f>IF(N507="základní",J507,0)</f>
        <v>0</v>
      </c>
      <c r="BF507" s="226">
        <f>IF(N507="snížená",J507,0)</f>
        <v>0</v>
      </c>
      <c r="BG507" s="226">
        <f>IF(N507="zákl. přenesená",J507,0)</f>
        <v>0</v>
      </c>
      <c r="BH507" s="226">
        <f>IF(N507="sníž. přenesená",J507,0)</f>
        <v>0</v>
      </c>
      <c r="BI507" s="226">
        <f>IF(N507="nulová",J507,0)</f>
        <v>0</v>
      </c>
      <c r="BJ507" s="19" t="s">
        <v>80</v>
      </c>
      <c r="BK507" s="226">
        <f>ROUND(I507*H507,2)</f>
        <v>0</v>
      </c>
      <c r="BL507" s="19" t="s">
        <v>158</v>
      </c>
      <c r="BM507" s="225" t="s">
        <v>1498</v>
      </c>
    </row>
    <row r="508" s="2" customFormat="1">
      <c r="A508" s="40"/>
      <c r="B508" s="41"/>
      <c r="C508" s="42"/>
      <c r="D508" s="227" t="s">
        <v>160</v>
      </c>
      <c r="E508" s="42"/>
      <c r="F508" s="228" t="s">
        <v>1499</v>
      </c>
      <c r="G508" s="42"/>
      <c r="H508" s="42"/>
      <c r="I508" s="229"/>
      <c r="J508" s="42"/>
      <c r="K508" s="42"/>
      <c r="L508" s="46"/>
      <c r="M508" s="230"/>
      <c r="N508" s="231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160</v>
      </c>
      <c r="AU508" s="19" t="s">
        <v>82</v>
      </c>
    </row>
    <row r="509" s="13" customFormat="1">
      <c r="A509" s="13"/>
      <c r="B509" s="232"/>
      <c r="C509" s="233"/>
      <c r="D509" s="227" t="s">
        <v>162</v>
      </c>
      <c r="E509" s="234" t="s">
        <v>19</v>
      </c>
      <c r="F509" s="235" t="s">
        <v>1419</v>
      </c>
      <c r="G509" s="233"/>
      <c r="H509" s="236">
        <v>33.814999999999998</v>
      </c>
      <c r="I509" s="237"/>
      <c r="J509" s="233"/>
      <c r="K509" s="233"/>
      <c r="L509" s="238"/>
      <c r="M509" s="239"/>
      <c r="N509" s="240"/>
      <c r="O509" s="240"/>
      <c r="P509" s="240"/>
      <c r="Q509" s="240"/>
      <c r="R509" s="240"/>
      <c r="S509" s="240"/>
      <c r="T509" s="24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2" t="s">
        <v>162</v>
      </c>
      <c r="AU509" s="242" t="s">
        <v>82</v>
      </c>
      <c r="AV509" s="13" t="s">
        <v>82</v>
      </c>
      <c r="AW509" s="13" t="s">
        <v>33</v>
      </c>
      <c r="AX509" s="13" t="s">
        <v>80</v>
      </c>
      <c r="AY509" s="242" t="s">
        <v>151</v>
      </c>
    </row>
    <row r="510" s="2" customFormat="1" ht="16.5" customHeight="1">
      <c r="A510" s="40"/>
      <c r="B510" s="41"/>
      <c r="C510" s="280" t="s">
        <v>1500</v>
      </c>
      <c r="D510" s="280" t="s">
        <v>455</v>
      </c>
      <c r="E510" s="281" t="s">
        <v>1501</v>
      </c>
      <c r="F510" s="282" t="s">
        <v>1502</v>
      </c>
      <c r="G510" s="283" t="s">
        <v>156</v>
      </c>
      <c r="H510" s="284">
        <v>5.0720000000000001</v>
      </c>
      <c r="I510" s="285"/>
      <c r="J510" s="286">
        <f>ROUND(I510*H510,2)</f>
        <v>0</v>
      </c>
      <c r="K510" s="282" t="s">
        <v>157</v>
      </c>
      <c r="L510" s="287"/>
      <c r="M510" s="288" t="s">
        <v>19</v>
      </c>
      <c r="N510" s="289" t="s">
        <v>43</v>
      </c>
      <c r="O510" s="86"/>
      <c r="P510" s="223">
        <f>O510*H510</f>
        <v>0</v>
      </c>
      <c r="Q510" s="223">
        <v>0.41699999999999998</v>
      </c>
      <c r="R510" s="223">
        <f>Q510*H510</f>
        <v>2.115024</v>
      </c>
      <c r="S510" s="223">
        <v>0</v>
      </c>
      <c r="T510" s="224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5" t="s">
        <v>205</v>
      </c>
      <c r="AT510" s="225" t="s">
        <v>455</v>
      </c>
      <c r="AU510" s="225" t="s">
        <v>82</v>
      </c>
      <c r="AY510" s="19" t="s">
        <v>151</v>
      </c>
      <c r="BE510" s="226">
        <f>IF(N510="základní",J510,0)</f>
        <v>0</v>
      </c>
      <c r="BF510" s="226">
        <f>IF(N510="snížená",J510,0)</f>
        <v>0</v>
      </c>
      <c r="BG510" s="226">
        <f>IF(N510="zákl. přenesená",J510,0)</f>
        <v>0</v>
      </c>
      <c r="BH510" s="226">
        <f>IF(N510="sníž. přenesená",J510,0)</f>
        <v>0</v>
      </c>
      <c r="BI510" s="226">
        <f>IF(N510="nulová",J510,0)</f>
        <v>0</v>
      </c>
      <c r="BJ510" s="19" t="s">
        <v>80</v>
      </c>
      <c r="BK510" s="226">
        <f>ROUND(I510*H510,2)</f>
        <v>0</v>
      </c>
      <c r="BL510" s="19" t="s">
        <v>158</v>
      </c>
      <c r="BM510" s="225" t="s">
        <v>1503</v>
      </c>
    </row>
    <row r="511" s="2" customFormat="1">
      <c r="A511" s="40"/>
      <c r="B511" s="41"/>
      <c r="C511" s="42"/>
      <c r="D511" s="227" t="s">
        <v>160</v>
      </c>
      <c r="E511" s="42"/>
      <c r="F511" s="228" t="s">
        <v>1502</v>
      </c>
      <c r="G511" s="42"/>
      <c r="H511" s="42"/>
      <c r="I511" s="229"/>
      <c r="J511" s="42"/>
      <c r="K511" s="42"/>
      <c r="L511" s="46"/>
      <c r="M511" s="230"/>
      <c r="N511" s="231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160</v>
      </c>
      <c r="AU511" s="19" t="s">
        <v>82</v>
      </c>
    </row>
    <row r="512" s="2" customFormat="1">
      <c r="A512" s="40"/>
      <c r="B512" s="41"/>
      <c r="C512" s="42"/>
      <c r="D512" s="227" t="s">
        <v>175</v>
      </c>
      <c r="E512" s="42"/>
      <c r="F512" s="243" t="s">
        <v>1504</v>
      </c>
      <c r="G512" s="42"/>
      <c r="H512" s="42"/>
      <c r="I512" s="229"/>
      <c r="J512" s="42"/>
      <c r="K512" s="42"/>
      <c r="L512" s="46"/>
      <c r="M512" s="230"/>
      <c r="N512" s="231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175</v>
      </c>
      <c r="AU512" s="19" t="s">
        <v>82</v>
      </c>
    </row>
    <row r="513" s="13" customFormat="1">
      <c r="A513" s="13"/>
      <c r="B513" s="232"/>
      <c r="C513" s="233"/>
      <c r="D513" s="227" t="s">
        <v>162</v>
      </c>
      <c r="E513" s="233"/>
      <c r="F513" s="235" t="s">
        <v>1505</v>
      </c>
      <c r="G513" s="233"/>
      <c r="H513" s="236">
        <v>5.0720000000000001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2" t="s">
        <v>162</v>
      </c>
      <c r="AU513" s="242" t="s">
        <v>82</v>
      </c>
      <c r="AV513" s="13" t="s">
        <v>82</v>
      </c>
      <c r="AW513" s="13" t="s">
        <v>4</v>
      </c>
      <c r="AX513" s="13" t="s">
        <v>80</v>
      </c>
      <c r="AY513" s="242" t="s">
        <v>151</v>
      </c>
    </row>
    <row r="514" s="2" customFormat="1" ht="16.5" customHeight="1">
      <c r="A514" s="40"/>
      <c r="B514" s="41"/>
      <c r="C514" s="214" t="s">
        <v>1506</v>
      </c>
      <c r="D514" s="214" t="s">
        <v>153</v>
      </c>
      <c r="E514" s="215" t="s">
        <v>1507</v>
      </c>
      <c r="F514" s="216" t="s">
        <v>1508</v>
      </c>
      <c r="G514" s="217" t="s">
        <v>156</v>
      </c>
      <c r="H514" s="218">
        <v>115.93300000000001</v>
      </c>
      <c r="I514" s="219"/>
      <c r="J514" s="220">
        <f>ROUND(I514*H514,2)</f>
        <v>0</v>
      </c>
      <c r="K514" s="216" t="s">
        <v>157</v>
      </c>
      <c r="L514" s="46"/>
      <c r="M514" s="221" t="s">
        <v>19</v>
      </c>
      <c r="N514" s="222" t="s">
        <v>43</v>
      </c>
      <c r="O514" s="86"/>
      <c r="P514" s="223">
        <f>O514*H514</f>
        <v>0</v>
      </c>
      <c r="Q514" s="223">
        <v>0.1837</v>
      </c>
      <c r="R514" s="223">
        <f>Q514*H514</f>
        <v>21.296892100000001</v>
      </c>
      <c r="S514" s="223">
        <v>0</v>
      </c>
      <c r="T514" s="224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5" t="s">
        <v>158</v>
      </c>
      <c r="AT514" s="225" t="s">
        <v>153</v>
      </c>
      <c r="AU514" s="225" t="s">
        <v>82</v>
      </c>
      <c r="AY514" s="19" t="s">
        <v>151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9" t="s">
        <v>80</v>
      </c>
      <c r="BK514" s="226">
        <f>ROUND(I514*H514,2)</f>
        <v>0</v>
      </c>
      <c r="BL514" s="19" t="s">
        <v>158</v>
      </c>
      <c r="BM514" s="225" t="s">
        <v>1509</v>
      </c>
    </row>
    <row r="515" s="2" customFormat="1">
      <c r="A515" s="40"/>
      <c r="B515" s="41"/>
      <c r="C515" s="42"/>
      <c r="D515" s="227" t="s">
        <v>160</v>
      </c>
      <c r="E515" s="42"/>
      <c r="F515" s="228" t="s">
        <v>1510</v>
      </c>
      <c r="G515" s="42"/>
      <c r="H515" s="42"/>
      <c r="I515" s="229"/>
      <c r="J515" s="42"/>
      <c r="K515" s="42"/>
      <c r="L515" s="46"/>
      <c r="M515" s="230"/>
      <c r="N515" s="231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160</v>
      </c>
      <c r="AU515" s="19" t="s">
        <v>82</v>
      </c>
    </row>
    <row r="516" s="13" customFormat="1">
      <c r="A516" s="13"/>
      <c r="B516" s="232"/>
      <c r="C516" s="233"/>
      <c r="D516" s="227" t="s">
        <v>162</v>
      </c>
      <c r="E516" s="234" t="s">
        <v>19</v>
      </c>
      <c r="F516" s="235" t="s">
        <v>1418</v>
      </c>
      <c r="G516" s="233"/>
      <c r="H516" s="236">
        <v>115.93300000000001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2" t="s">
        <v>162</v>
      </c>
      <c r="AU516" s="242" t="s">
        <v>82</v>
      </c>
      <c r="AV516" s="13" t="s">
        <v>82</v>
      </c>
      <c r="AW516" s="13" t="s">
        <v>33</v>
      </c>
      <c r="AX516" s="13" t="s">
        <v>80</v>
      </c>
      <c r="AY516" s="242" t="s">
        <v>151</v>
      </c>
    </row>
    <row r="517" s="2" customFormat="1" ht="16.5" customHeight="1">
      <c r="A517" s="40"/>
      <c r="B517" s="41"/>
      <c r="C517" s="280" t="s">
        <v>1511</v>
      </c>
      <c r="D517" s="280" t="s">
        <v>455</v>
      </c>
      <c r="E517" s="281" t="s">
        <v>1512</v>
      </c>
      <c r="F517" s="282" t="s">
        <v>1513</v>
      </c>
      <c r="G517" s="283" t="s">
        <v>156</v>
      </c>
      <c r="H517" s="284">
        <v>17.390000000000001</v>
      </c>
      <c r="I517" s="285"/>
      <c r="J517" s="286">
        <f>ROUND(I517*H517,2)</f>
        <v>0</v>
      </c>
      <c r="K517" s="282" t="s">
        <v>157</v>
      </c>
      <c r="L517" s="287"/>
      <c r="M517" s="288" t="s">
        <v>19</v>
      </c>
      <c r="N517" s="289" t="s">
        <v>43</v>
      </c>
      <c r="O517" s="86"/>
      <c r="P517" s="223">
        <f>O517*H517</f>
        <v>0</v>
      </c>
      <c r="Q517" s="223">
        <v>0.11799999999999999</v>
      </c>
      <c r="R517" s="223">
        <f>Q517*H517</f>
        <v>2.0520200000000002</v>
      </c>
      <c r="S517" s="223">
        <v>0</v>
      </c>
      <c r="T517" s="224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5" t="s">
        <v>205</v>
      </c>
      <c r="AT517" s="225" t="s">
        <v>455</v>
      </c>
      <c r="AU517" s="225" t="s">
        <v>82</v>
      </c>
      <c r="AY517" s="19" t="s">
        <v>151</v>
      </c>
      <c r="BE517" s="226">
        <f>IF(N517="základní",J517,0)</f>
        <v>0</v>
      </c>
      <c r="BF517" s="226">
        <f>IF(N517="snížená",J517,0)</f>
        <v>0</v>
      </c>
      <c r="BG517" s="226">
        <f>IF(N517="zákl. přenesená",J517,0)</f>
        <v>0</v>
      </c>
      <c r="BH517" s="226">
        <f>IF(N517="sníž. přenesená",J517,0)</f>
        <v>0</v>
      </c>
      <c r="BI517" s="226">
        <f>IF(N517="nulová",J517,0)</f>
        <v>0</v>
      </c>
      <c r="BJ517" s="19" t="s">
        <v>80</v>
      </c>
      <c r="BK517" s="226">
        <f>ROUND(I517*H517,2)</f>
        <v>0</v>
      </c>
      <c r="BL517" s="19" t="s">
        <v>158</v>
      </c>
      <c r="BM517" s="225" t="s">
        <v>1514</v>
      </c>
    </row>
    <row r="518" s="2" customFormat="1">
      <c r="A518" s="40"/>
      <c r="B518" s="41"/>
      <c r="C518" s="42"/>
      <c r="D518" s="227" t="s">
        <v>160</v>
      </c>
      <c r="E518" s="42"/>
      <c r="F518" s="228" t="s">
        <v>1513</v>
      </c>
      <c r="G518" s="42"/>
      <c r="H518" s="42"/>
      <c r="I518" s="229"/>
      <c r="J518" s="42"/>
      <c r="K518" s="42"/>
      <c r="L518" s="46"/>
      <c r="M518" s="230"/>
      <c r="N518" s="231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160</v>
      </c>
      <c r="AU518" s="19" t="s">
        <v>82</v>
      </c>
    </row>
    <row r="519" s="2" customFormat="1">
      <c r="A519" s="40"/>
      <c r="B519" s="41"/>
      <c r="C519" s="42"/>
      <c r="D519" s="227" t="s">
        <v>175</v>
      </c>
      <c r="E519" s="42"/>
      <c r="F519" s="243" t="s">
        <v>1504</v>
      </c>
      <c r="G519" s="42"/>
      <c r="H519" s="42"/>
      <c r="I519" s="229"/>
      <c r="J519" s="42"/>
      <c r="K519" s="42"/>
      <c r="L519" s="46"/>
      <c r="M519" s="230"/>
      <c r="N519" s="231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175</v>
      </c>
      <c r="AU519" s="19" t="s">
        <v>82</v>
      </c>
    </row>
    <row r="520" s="13" customFormat="1">
      <c r="A520" s="13"/>
      <c r="B520" s="232"/>
      <c r="C520" s="233"/>
      <c r="D520" s="227" t="s">
        <v>162</v>
      </c>
      <c r="E520" s="233"/>
      <c r="F520" s="235" t="s">
        <v>1515</v>
      </c>
      <c r="G520" s="233"/>
      <c r="H520" s="236">
        <v>17.390000000000001</v>
      </c>
      <c r="I520" s="237"/>
      <c r="J520" s="233"/>
      <c r="K520" s="233"/>
      <c r="L520" s="238"/>
      <c r="M520" s="239"/>
      <c r="N520" s="240"/>
      <c r="O520" s="240"/>
      <c r="P520" s="240"/>
      <c r="Q520" s="240"/>
      <c r="R520" s="240"/>
      <c r="S520" s="240"/>
      <c r="T520" s="24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2" t="s">
        <v>162</v>
      </c>
      <c r="AU520" s="242" t="s">
        <v>82</v>
      </c>
      <c r="AV520" s="13" t="s">
        <v>82</v>
      </c>
      <c r="AW520" s="13" t="s">
        <v>4</v>
      </c>
      <c r="AX520" s="13" t="s">
        <v>80</v>
      </c>
      <c r="AY520" s="242" t="s">
        <v>151</v>
      </c>
    </row>
    <row r="521" s="2" customFormat="1" ht="16.5" customHeight="1">
      <c r="A521" s="40"/>
      <c r="B521" s="41"/>
      <c r="C521" s="214" t="s">
        <v>1516</v>
      </c>
      <c r="D521" s="214" t="s">
        <v>153</v>
      </c>
      <c r="E521" s="215" t="s">
        <v>1517</v>
      </c>
      <c r="F521" s="216" t="s">
        <v>1518</v>
      </c>
      <c r="G521" s="217" t="s">
        <v>156</v>
      </c>
      <c r="H521" s="218">
        <v>17.600000000000001</v>
      </c>
      <c r="I521" s="219"/>
      <c r="J521" s="220">
        <f>ROUND(I521*H521,2)</f>
        <v>0</v>
      </c>
      <c r="K521" s="216" t="s">
        <v>157</v>
      </c>
      <c r="L521" s="46"/>
      <c r="M521" s="221" t="s">
        <v>19</v>
      </c>
      <c r="N521" s="222" t="s">
        <v>43</v>
      </c>
      <c r="O521" s="86"/>
      <c r="P521" s="223">
        <f>O521*H521</f>
        <v>0</v>
      </c>
      <c r="Q521" s="223">
        <v>0.084250000000000005</v>
      </c>
      <c r="R521" s="223">
        <f>Q521*H521</f>
        <v>1.4828000000000001</v>
      </c>
      <c r="S521" s="223">
        <v>0</v>
      </c>
      <c r="T521" s="224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5" t="s">
        <v>158</v>
      </c>
      <c r="AT521" s="225" t="s">
        <v>153</v>
      </c>
      <c r="AU521" s="225" t="s">
        <v>82</v>
      </c>
      <c r="AY521" s="19" t="s">
        <v>151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19" t="s">
        <v>80</v>
      </c>
      <c r="BK521" s="226">
        <f>ROUND(I521*H521,2)</f>
        <v>0</v>
      </c>
      <c r="BL521" s="19" t="s">
        <v>158</v>
      </c>
      <c r="BM521" s="225" t="s">
        <v>1519</v>
      </c>
    </row>
    <row r="522" s="2" customFormat="1">
      <c r="A522" s="40"/>
      <c r="B522" s="41"/>
      <c r="C522" s="42"/>
      <c r="D522" s="227" t="s">
        <v>160</v>
      </c>
      <c r="E522" s="42"/>
      <c r="F522" s="228" t="s">
        <v>1520</v>
      </c>
      <c r="G522" s="42"/>
      <c r="H522" s="42"/>
      <c r="I522" s="229"/>
      <c r="J522" s="42"/>
      <c r="K522" s="42"/>
      <c r="L522" s="46"/>
      <c r="M522" s="230"/>
      <c r="N522" s="231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160</v>
      </c>
      <c r="AU522" s="19" t="s">
        <v>82</v>
      </c>
    </row>
    <row r="523" s="13" customFormat="1">
      <c r="A523" s="13"/>
      <c r="B523" s="232"/>
      <c r="C523" s="233"/>
      <c r="D523" s="227" t="s">
        <v>162</v>
      </c>
      <c r="E523" s="234" t="s">
        <v>19</v>
      </c>
      <c r="F523" s="235" t="s">
        <v>1521</v>
      </c>
      <c r="G523" s="233"/>
      <c r="H523" s="236">
        <v>4.4000000000000004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162</v>
      </c>
      <c r="AU523" s="242" t="s">
        <v>82</v>
      </c>
      <c r="AV523" s="13" t="s">
        <v>82</v>
      </c>
      <c r="AW523" s="13" t="s">
        <v>33</v>
      </c>
      <c r="AX523" s="13" t="s">
        <v>72</v>
      </c>
      <c r="AY523" s="242" t="s">
        <v>151</v>
      </c>
    </row>
    <row r="524" s="13" customFormat="1">
      <c r="A524" s="13"/>
      <c r="B524" s="232"/>
      <c r="C524" s="233"/>
      <c r="D524" s="227" t="s">
        <v>162</v>
      </c>
      <c r="E524" s="234" t="s">
        <v>19</v>
      </c>
      <c r="F524" s="235" t="s">
        <v>1522</v>
      </c>
      <c r="G524" s="233"/>
      <c r="H524" s="236">
        <v>13.199999999999999</v>
      </c>
      <c r="I524" s="237"/>
      <c r="J524" s="233"/>
      <c r="K524" s="233"/>
      <c r="L524" s="238"/>
      <c r="M524" s="239"/>
      <c r="N524" s="240"/>
      <c r="O524" s="240"/>
      <c r="P524" s="240"/>
      <c r="Q524" s="240"/>
      <c r="R524" s="240"/>
      <c r="S524" s="240"/>
      <c r="T524" s="24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2" t="s">
        <v>162</v>
      </c>
      <c r="AU524" s="242" t="s">
        <v>82</v>
      </c>
      <c r="AV524" s="13" t="s">
        <v>82</v>
      </c>
      <c r="AW524" s="13" t="s">
        <v>33</v>
      </c>
      <c r="AX524" s="13" t="s">
        <v>72</v>
      </c>
      <c r="AY524" s="242" t="s">
        <v>151</v>
      </c>
    </row>
    <row r="525" s="14" customFormat="1">
      <c r="A525" s="14"/>
      <c r="B525" s="244"/>
      <c r="C525" s="245"/>
      <c r="D525" s="227" t="s">
        <v>162</v>
      </c>
      <c r="E525" s="246" t="s">
        <v>19</v>
      </c>
      <c r="F525" s="247" t="s">
        <v>204</v>
      </c>
      <c r="G525" s="245"/>
      <c r="H525" s="248">
        <v>17.600000000000001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162</v>
      </c>
      <c r="AU525" s="254" t="s">
        <v>82</v>
      </c>
      <c r="AV525" s="14" t="s">
        <v>158</v>
      </c>
      <c r="AW525" s="14" t="s">
        <v>33</v>
      </c>
      <c r="AX525" s="14" t="s">
        <v>80</v>
      </c>
      <c r="AY525" s="254" t="s">
        <v>151</v>
      </c>
    </row>
    <row r="526" s="2" customFormat="1" ht="16.5" customHeight="1">
      <c r="A526" s="40"/>
      <c r="B526" s="41"/>
      <c r="C526" s="280" t="s">
        <v>1523</v>
      </c>
      <c r="D526" s="280" t="s">
        <v>455</v>
      </c>
      <c r="E526" s="281" t="s">
        <v>1524</v>
      </c>
      <c r="F526" s="282" t="s">
        <v>1525</v>
      </c>
      <c r="G526" s="283" t="s">
        <v>156</v>
      </c>
      <c r="H526" s="284">
        <v>18.128</v>
      </c>
      <c r="I526" s="285"/>
      <c r="J526" s="286">
        <f>ROUND(I526*H526,2)</f>
        <v>0</v>
      </c>
      <c r="K526" s="282" t="s">
        <v>157</v>
      </c>
      <c r="L526" s="287"/>
      <c r="M526" s="288" t="s">
        <v>19</v>
      </c>
      <c r="N526" s="289" t="s">
        <v>43</v>
      </c>
      <c r="O526" s="86"/>
      <c r="P526" s="223">
        <f>O526*H526</f>
        <v>0</v>
      </c>
      <c r="Q526" s="223">
        <v>0.13</v>
      </c>
      <c r="R526" s="223">
        <f>Q526*H526</f>
        <v>2.3566400000000001</v>
      </c>
      <c r="S526" s="223">
        <v>0</v>
      </c>
      <c r="T526" s="224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5" t="s">
        <v>205</v>
      </c>
      <c r="AT526" s="225" t="s">
        <v>455</v>
      </c>
      <c r="AU526" s="225" t="s">
        <v>82</v>
      </c>
      <c r="AY526" s="19" t="s">
        <v>151</v>
      </c>
      <c r="BE526" s="226">
        <f>IF(N526="základní",J526,0)</f>
        <v>0</v>
      </c>
      <c r="BF526" s="226">
        <f>IF(N526="snížená",J526,0)</f>
        <v>0</v>
      </c>
      <c r="BG526" s="226">
        <f>IF(N526="zákl. přenesená",J526,0)</f>
        <v>0</v>
      </c>
      <c r="BH526" s="226">
        <f>IF(N526="sníž. přenesená",J526,0)</f>
        <v>0</v>
      </c>
      <c r="BI526" s="226">
        <f>IF(N526="nulová",J526,0)</f>
        <v>0</v>
      </c>
      <c r="BJ526" s="19" t="s">
        <v>80</v>
      </c>
      <c r="BK526" s="226">
        <f>ROUND(I526*H526,2)</f>
        <v>0</v>
      </c>
      <c r="BL526" s="19" t="s">
        <v>158</v>
      </c>
      <c r="BM526" s="225" t="s">
        <v>1526</v>
      </c>
    </row>
    <row r="527" s="2" customFormat="1">
      <c r="A527" s="40"/>
      <c r="B527" s="41"/>
      <c r="C527" s="42"/>
      <c r="D527" s="227" t="s">
        <v>160</v>
      </c>
      <c r="E527" s="42"/>
      <c r="F527" s="228" t="s">
        <v>1525</v>
      </c>
      <c r="G527" s="42"/>
      <c r="H527" s="42"/>
      <c r="I527" s="229"/>
      <c r="J527" s="42"/>
      <c r="K527" s="42"/>
      <c r="L527" s="46"/>
      <c r="M527" s="230"/>
      <c r="N527" s="231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160</v>
      </c>
      <c r="AU527" s="19" t="s">
        <v>82</v>
      </c>
    </row>
    <row r="528" s="13" customFormat="1">
      <c r="A528" s="13"/>
      <c r="B528" s="232"/>
      <c r="C528" s="233"/>
      <c r="D528" s="227" t="s">
        <v>162</v>
      </c>
      <c r="E528" s="233"/>
      <c r="F528" s="235" t="s">
        <v>1527</v>
      </c>
      <c r="G528" s="233"/>
      <c r="H528" s="236">
        <v>18.128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162</v>
      </c>
      <c r="AU528" s="242" t="s">
        <v>82</v>
      </c>
      <c r="AV528" s="13" t="s">
        <v>82</v>
      </c>
      <c r="AW528" s="13" t="s">
        <v>4</v>
      </c>
      <c r="AX528" s="13" t="s">
        <v>80</v>
      </c>
      <c r="AY528" s="242" t="s">
        <v>151</v>
      </c>
    </row>
    <row r="529" s="2" customFormat="1" ht="21.75" customHeight="1">
      <c r="A529" s="40"/>
      <c r="B529" s="41"/>
      <c r="C529" s="214" t="s">
        <v>1528</v>
      </c>
      <c r="D529" s="214" t="s">
        <v>153</v>
      </c>
      <c r="E529" s="215" t="s">
        <v>1529</v>
      </c>
      <c r="F529" s="216" t="s">
        <v>1530</v>
      </c>
      <c r="G529" s="217" t="s">
        <v>156</v>
      </c>
      <c r="H529" s="218">
        <v>6.7000000000000002</v>
      </c>
      <c r="I529" s="219"/>
      <c r="J529" s="220">
        <f>ROUND(I529*H529,2)</f>
        <v>0</v>
      </c>
      <c r="K529" s="216" t="s">
        <v>157</v>
      </c>
      <c r="L529" s="46"/>
      <c r="M529" s="221" t="s">
        <v>19</v>
      </c>
      <c r="N529" s="222" t="s">
        <v>43</v>
      </c>
      <c r="O529" s="86"/>
      <c r="P529" s="223">
        <f>O529*H529</f>
        <v>0</v>
      </c>
      <c r="Q529" s="223">
        <v>0.10100000000000001</v>
      </c>
      <c r="R529" s="223">
        <f>Q529*H529</f>
        <v>0.67670000000000008</v>
      </c>
      <c r="S529" s="223">
        <v>0</v>
      </c>
      <c r="T529" s="224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5" t="s">
        <v>158</v>
      </c>
      <c r="AT529" s="225" t="s">
        <v>153</v>
      </c>
      <c r="AU529" s="225" t="s">
        <v>82</v>
      </c>
      <c r="AY529" s="19" t="s">
        <v>151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9" t="s">
        <v>80</v>
      </c>
      <c r="BK529" s="226">
        <f>ROUND(I529*H529,2)</f>
        <v>0</v>
      </c>
      <c r="BL529" s="19" t="s">
        <v>158</v>
      </c>
      <c r="BM529" s="225" t="s">
        <v>1531</v>
      </c>
    </row>
    <row r="530" s="2" customFormat="1">
      <c r="A530" s="40"/>
      <c r="B530" s="41"/>
      <c r="C530" s="42"/>
      <c r="D530" s="227" t="s">
        <v>160</v>
      </c>
      <c r="E530" s="42"/>
      <c r="F530" s="228" t="s">
        <v>1532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160</v>
      </c>
      <c r="AU530" s="19" t="s">
        <v>82</v>
      </c>
    </row>
    <row r="531" s="13" customFormat="1">
      <c r="A531" s="13"/>
      <c r="B531" s="232"/>
      <c r="C531" s="233"/>
      <c r="D531" s="227" t="s">
        <v>162</v>
      </c>
      <c r="E531" s="234" t="s">
        <v>19</v>
      </c>
      <c r="F531" s="235" t="s">
        <v>1533</v>
      </c>
      <c r="G531" s="233"/>
      <c r="H531" s="236">
        <v>6.7000000000000002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2" t="s">
        <v>162</v>
      </c>
      <c r="AU531" s="242" t="s">
        <v>82</v>
      </c>
      <c r="AV531" s="13" t="s">
        <v>82</v>
      </c>
      <c r="AW531" s="13" t="s">
        <v>33</v>
      </c>
      <c r="AX531" s="13" t="s">
        <v>80</v>
      </c>
      <c r="AY531" s="242" t="s">
        <v>151</v>
      </c>
    </row>
    <row r="532" s="2" customFormat="1" ht="16.5" customHeight="1">
      <c r="A532" s="40"/>
      <c r="B532" s="41"/>
      <c r="C532" s="280" t="s">
        <v>1534</v>
      </c>
      <c r="D532" s="280" t="s">
        <v>455</v>
      </c>
      <c r="E532" s="281" t="s">
        <v>1535</v>
      </c>
      <c r="F532" s="282" t="s">
        <v>1536</v>
      </c>
      <c r="G532" s="283" t="s">
        <v>156</v>
      </c>
      <c r="H532" s="284">
        <v>4.2210000000000001</v>
      </c>
      <c r="I532" s="285"/>
      <c r="J532" s="286">
        <f>ROUND(I532*H532,2)</f>
        <v>0</v>
      </c>
      <c r="K532" s="282" t="s">
        <v>157</v>
      </c>
      <c r="L532" s="287"/>
      <c r="M532" s="288" t="s">
        <v>19</v>
      </c>
      <c r="N532" s="289" t="s">
        <v>43</v>
      </c>
      <c r="O532" s="86"/>
      <c r="P532" s="223">
        <f>O532*H532</f>
        <v>0</v>
      </c>
      <c r="Q532" s="223">
        <v>0.11799999999999999</v>
      </c>
      <c r="R532" s="223">
        <f>Q532*H532</f>
        <v>0.49807799999999997</v>
      </c>
      <c r="S532" s="223">
        <v>0</v>
      </c>
      <c r="T532" s="224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5" t="s">
        <v>205</v>
      </c>
      <c r="AT532" s="225" t="s">
        <v>455</v>
      </c>
      <c r="AU532" s="225" t="s">
        <v>82</v>
      </c>
      <c r="AY532" s="19" t="s">
        <v>151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9" t="s">
        <v>80</v>
      </c>
      <c r="BK532" s="226">
        <f>ROUND(I532*H532,2)</f>
        <v>0</v>
      </c>
      <c r="BL532" s="19" t="s">
        <v>158</v>
      </c>
      <c r="BM532" s="225" t="s">
        <v>1537</v>
      </c>
    </row>
    <row r="533" s="2" customFormat="1">
      <c r="A533" s="40"/>
      <c r="B533" s="41"/>
      <c r="C533" s="42"/>
      <c r="D533" s="227" t="s">
        <v>160</v>
      </c>
      <c r="E533" s="42"/>
      <c r="F533" s="228" t="s">
        <v>1536</v>
      </c>
      <c r="G533" s="42"/>
      <c r="H533" s="42"/>
      <c r="I533" s="229"/>
      <c r="J533" s="42"/>
      <c r="K533" s="42"/>
      <c r="L533" s="46"/>
      <c r="M533" s="230"/>
      <c r="N533" s="231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160</v>
      </c>
      <c r="AU533" s="19" t="s">
        <v>82</v>
      </c>
    </row>
    <row r="534" s="2" customFormat="1">
      <c r="A534" s="40"/>
      <c r="B534" s="41"/>
      <c r="C534" s="42"/>
      <c r="D534" s="227" t="s">
        <v>175</v>
      </c>
      <c r="E534" s="42"/>
      <c r="F534" s="243" t="s">
        <v>1538</v>
      </c>
      <c r="G534" s="42"/>
      <c r="H534" s="42"/>
      <c r="I534" s="229"/>
      <c r="J534" s="42"/>
      <c r="K534" s="42"/>
      <c r="L534" s="46"/>
      <c r="M534" s="230"/>
      <c r="N534" s="231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175</v>
      </c>
      <c r="AU534" s="19" t="s">
        <v>82</v>
      </c>
    </row>
    <row r="535" s="13" customFormat="1">
      <c r="A535" s="13"/>
      <c r="B535" s="232"/>
      <c r="C535" s="233"/>
      <c r="D535" s="227" t="s">
        <v>162</v>
      </c>
      <c r="E535" s="233"/>
      <c r="F535" s="235" t="s">
        <v>1539</v>
      </c>
      <c r="G535" s="233"/>
      <c r="H535" s="236">
        <v>4.2210000000000001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162</v>
      </c>
      <c r="AU535" s="242" t="s">
        <v>82</v>
      </c>
      <c r="AV535" s="13" t="s">
        <v>82</v>
      </c>
      <c r="AW535" s="13" t="s">
        <v>4</v>
      </c>
      <c r="AX535" s="13" t="s">
        <v>80</v>
      </c>
      <c r="AY535" s="242" t="s">
        <v>151</v>
      </c>
    </row>
    <row r="536" s="12" customFormat="1" ht="22.8" customHeight="1">
      <c r="A536" s="12"/>
      <c r="B536" s="198"/>
      <c r="C536" s="199"/>
      <c r="D536" s="200" t="s">
        <v>71</v>
      </c>
      <c r="E536" s="212" t="s">
        <v>189</v>
      </c>
      <c r="F536" s="212" t="s">
        <v>1540</v>
      </c>
      <c r="G536" s="199"/>
      <c r="H536" s="199"/>
      <c r="I536" s="202"/>
      <c r="J536" s="213">
        <f>BK536</f>
        <v>0</v>
      </c>
      <c r="K536" s="199"/>
      <c r="L536" s="204"/>
      <c r="M536" s="205"/>
      <c r="N536" s="206"/>
      <c r="O536" s="206"/>
      <c r="P536" s="207">
        <f>P537+SUM(P538:P540)</f>
        <v>0</v>
      </c>
      <c r="Q536" s="206"/>
      <c r="R536" s="207">
        <f>R537+SUM(R538:R540)</f>
        <v>0.019311819999999997</v>
      </c>
      <c r="S536" s="206"/>
      <c r="T536" s="208">
        <f>T537+SUM(T538:T540)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9" t="s">
        <v>80</v>
      </c>
      <c r="AT536" s="210" t="s">
        <v>71</v>
      </c>
      <c r="AU536" s="210" t="s">
        <v>80</v>
      </c>
      <c r="AY536" s="209" t="s">
        <v>151</v>
      </c>
      <c r="BK536" s="211">
        <f>BK537+SUM(BK538:BK540)</f>
        <v>0</v>
      </c>
    </row>
    <row r="537" s="2" customFormat="1" ht="16.5" customHeight="1">
      <c r="A537" s="40"/>
      <c r="B537" s="41"/>
      <c r="C537" s="214" t="s">
        <v>1541</v>
      </c>
      <c r="D537" s="214" t="s">
        <v>153</v>
      </c>
      <c r="E537" s="215" t="s">
        <v>1542</v>
      </c>
      <c r="F537" s="216" t="s">
        <v>1543</v>
      </c>
      <c r="G537" s="217" t="s">
        <v>156</v>
      </c>
      <c r="H537" s="218">
        <v>23.550999999999998</v>
      </c>
      <c r="I537" s="219"/>
      <c r="J537" s="220">
        <f>ROUND(I537*H537,2)</f>
        <v>0</v>
      </c>
      <c r="K537" s="216" t="s">
        <v>157</v>
      </c>
      <c r="L537" s="46"/>
      <c r="M537" s="221" t="s">
        <v>19</v>
      </c>
      <c r="N537" s="222" t="s">
        <v>43</v>
      </c>
      <c r="O537" s="86"/>
      <c r="P537" s="223">
        <f>O537*H537</f>
        <v>0</v>
      </c>
      <c r="Q537" s="223">
        <v>0.00081999999999999998</v>
      </c>
      <c r="R537" s="223">
        <f>Q537*H537</f>
        <v>0.019311819999999997</v>
      </c>
      <c r="S537" s="223">
        <v>0</v>
      </c>
      <c r="T537" s="224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5" t="s">
        <v>158</v>
      </c>
      <c r="AT537" s="225" t="s">
        <v>153</v>
      </c>
      <c r="AU537" s="225" t="s">
        <v>82</v>
      </c>
      <c r="AY537" s="19" t="s">
        <v>151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9" t="s">
        <v>80</v>
      </c>
      <c r="BK537" s="226">
        <f>ROUND(I537*H537,2)</f>
        <v>0</v>
      </c>
      <c r="BL537" s="19" t="s">
        <v>158</v>
      </c>
      <c r="BM537" s="225" t="s">
        <v>1544</v>
      </c>
    </row>
    <row r="538" s="2" customFormat="1">
      <c r="A538" s="40"/>
      <c r="B538" s="41"/>
      <c r="C538" s="42"/>
      <c r="D538" s="227" t="s">
        <v>160</v>
      </c>
      <c r="E538" s="42"/>
      <c r="F538" s="228" t="s">
        <v>1545</v>
      </c>
      <c r="G538" s="42"/>
      <c r="H538" s="42"/>
      <c r="I538" s="229"/>
      <c r="J538" s="42"/>
      <c r="K538" s="42"/>
      <c r="L538" s="46"/>
      <c r="M538" s="230"/>
      <c r="N538" s="231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160</v>
      </c>
      <c r="AU538" s="19" t="s">
        <v>82</v>
      </c>
    </row>
    <row r="539" s="13" customFormat="1">
      <c r="A539" s="13"/>
      <c r="B539" s="232"/>
      <c r="C539" s="233"/>
      <c r="D539" s="227" t="s">
        <v>162</v>
      </c>
      <c r="E539" s="234" t="s">
        <v>19</v>
      </c>
      <c r="F539" s="235" t="s">
        <v>1546</v>
      </c>
      <c r="G539" s="233"/>
      <c r="H539" s="236">
        <v>23.550999999999998</v>
      </c>
      <c r="I539" s="237"/>
      <c r="J539" s="233"/>
      <c r="K539" s="233"/>
      <c r="L539" s="238"/>
      <c r="M539" s="239"/>
      <c r="N539" s="240"/>
      <c r="O539" s="240"/>
      <c r="P539" s="240"/>
      <c r="Q539" s="240"/>
      <c r="R539" s="240"/>
      <c r="S539" s="240"/>
      <c r="T539" s="24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2" t="s">
        <v>162</v>
      </c>
      <c r="AU539" s="242" t="s">
        <v>82</v>
      </c>
      <c r="AV539" s="13" t="s">
        <v>82</v>
      </c>
      <c r="AW539" s="13" t="s">
        <v>33</v>
      </c>
      <c r="AX539" s="13" t="s">
        <v>80</v>
      </c>
      <c r="AY539" s="242" t="s">
        <v>151</v>
      </c>
    </row>
    <row r="540" s="12" customFormat="1" ht="20.88" customHeight="1">
      <c r="A540" s="12"/>
      <c r="B540" s="198"/>
      <c r="C540" s="199"/>
      <c r="D540" s="200" t="s">
        <v>71</v>
      </c>
      <c r="E540" s="212" t="s">
        <v>1342</v>
      </c>
      <c r="F540" s="212" t="s">
        <v>1547</v>
      </c>
      <c r="G540" s="199"/>
      <c r="H540" s="199"/>
      <c r="I540" s="202"/>
      <c r="J540" s="213">
        <f>BK540</f>
        <v>0</v>
      </c>
      <c r="K540" s="199"/>
      <c r="L540" s="204"/>
      <c r="M540" s="205"/>
      <c r="N540" s="206"/>
      <c r="O540" s="206"/>
      <c r="P540" s="207">
        <f>SUM(P541:P544)</f>
        <v>0</v>
      </c>
      <c r="Q540" s="206"/>
      <c r="R540" s="207">
        <f>SUM(R541:R544)</f>
        <v>0</v>
      </c>
      <c r="S540" s="206"/>
      <c r="T540" s="208">
        <f>SUM(T541:T544)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09" t="s">
        <v>80</v>
      </c>
      <c r="AT540" s="210" t="s">
        <v>71</v>
      </c>
      <c r="AU540" s="210" t="s">
        <v>82</v>
      </c>
      <c r="AY540" s="209" t="s">
        <v>151</v>
      </c>
      <c r="BK540" s="211">
        <f>SUM(BK541:BK544)</f>
        <v>0</v>
      </c>
    </row>
    <row r="541" s="2" customFormat="1" ht="16.5" customHeight="1">
      <c r="A541" s="40"/>
      <c r="B541" s="41"/>
      <c r="C541" s="214" t="s">
        <v>1548</v>
      </c>
      <c r="D541" s="214" t="s">
        <v>153</v>
      </c>
      <c r="E541" s="215" t="s">
        <v>1549</v>
      </c>
      <c r="F541" s="216" t="s">
        <v>1550</v>
      </c>
      <c r="G541" s="217" t="s">
        <v>156</v>
      </c>
      <c r="H541" s="218">
        <v>50.899999999999999</v>
      </c>
      <c r="I541" s="219"/>
      <c r="J541" s="220">
        <f>ROUND(I541*H541,2)</f>
        <v>0</v>
      </c>
      <c r="K541" s="216" t="s">
        <v>19</v>
      </c>
      <c r="L541" s="46"/>
      <c r="M541" s="221" t="s">
        <v>19</v>
      </c>
      <c r="N541" s="222" t="s">
        <v>43</v>
      </c>
      <c r="O541" s="86"/>
      <c r="P541" s="223">
        <f>O541*H541</f>
        <v>0</v>
      </c>
      <c r="Q541" s="223">
        <v>0</v>
      </c>
      <c r="R541" s="223">
        <f>Q541*H541</f>
        <v>0</v>
      </c>
      <c r="S541" s="223">
        <v>0</v>
      </c>
      <c r="T541" s="224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5" t="s">
        <v>158</v>
      </c>
      <c r="AT541" s="225" t="s">
        <v>153</v>
      </c>
      <c r="AU541" s="225" t="s">
        <v>169</v>
      </c>
      <c r="AY541" s="19" t="s">
        <v>151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9" t="s">
        <v>80</v>
      </c>
      <c r="BK541" s="226">
        <f>ROUND(I541*H541,2)</f>
        <v>0</v>
      </c>
      <c r="BL541" s="19" t="s">
        <v>158</v>
      </c>
      <c r="BM541" s="225" t="s">
        <v>1551</v>
      </c>
    </row>
    <row r="542" s="2" customFormat="1">
      <c r="A542" s="40"/>
      <c r="B542" s="41"/>
      <c r="C542" s="42"/>
      <c r="D542" s="227" t="s">
        <v>160</v>
      </c>
      <c r="E542" s="42"/>
      <c r="F542" s="228" t="s">
        <v>1550</v>
      </c>
      <c r="G542" s="42"/>
      <c r="H542" s="42"/>
      <c r="I542" s="229"/>
      <c r="J542" s="42"/>
      <c r="K542" s="42"/>
      <c r="L542" s="46"/>
      <c r="M542" s="230"/>
      <c r="N542" s="231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160</v>
      </c>
      <c r="AU542" s="19" t="s">
        <v>169</v>
      </c>
    </row>
    <row r="543" s="2" customFormat="1">
      <c r="A543" s="40"/>
      <c r="B543" s="41"/>
      <c r="C543" s="42"/>
      <c r="D543" s="227" t="s">
        <v>175</v>
      </c>
      <c r="E543" s="42"/>
      <c r="F543" s="243" t="s">
        <v>1552</v>
      </c>
      <c r="G543" s="42"/>
      <c r="H543" s="42"/>
      <c r="I543" s="229"/>
      <c r="J543" s="42"/>
      <c r="K543" s="42"/>
      <c r="L543" s="46"/>
      <c r="M543" s="230"/>
      <c r="N543" s="231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175</v>
      </c>
      <c r="AU543" s="19" t="s">
        <v>169</v>
      </c>
    </row>
    <row r="544" s="13" customFormat="1">
      <c r="A544" s="13"/>
      <c r="B544" s="232"/>
      <c r="C544" s="233"/>
      <c r="D544" s="227" t="s">
        <v>162</v>
      </c>
      <c r="E544" s="234" t="s">
        <v>19</v>
      </c>
      <c r="F544" s="235" t="s">
        <v>1553</v>
      </c>
      <c r="G544" s="233"/>
      <c r="H544" s="236">
        <v>50.899999999999999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2" t="s">
        <v>162</v>
      </c>
      <c r="AU544" s="242" t="s">
        <v>169</v>
      </c>
      <c r="AV544" s="13" t="s">
        <v>82</v>
      </c>
      <c r="AW544" s="13" t="s">
        <v>33</v>
      </c>
      <c r="AX544" s="13" t="s">
        <v>80</v>
      </c>
      <c r="AY544" s="242" t="s">
        <v>151</v>
      </c>
    </row>
    <row r="545" s="12" customFormat="1" ht="22.8" customHeight="1">
      <c r="A545" s="12"/>
      <c r="B545" s="198"/>
      <c r="C545" s="199"/>
      <c r="D545" s="200" t="s">
        <v>71</v>
      </c>
      <c r="E545" s="212" t="s">
        <v>205</v>
      </c>
      <c r="F545" s="212" t="s">
        <v>1554</v>
      </c>
      <c r="G545" s="199"/>
      <c r="H545" s="199"/>
      <c r="I545" s="202"/>
      <c r="J545" s="213">
        <f>BK545</f>
        <v>0</v>
      </c>
      <c r="K545" s="199"/>
      <c r="L545" s="204"/>
      <c r="M545" s="205"/>
      <c r="N545" s="206"/>
      <c r="O545" s="206"/>
      <c r="P545" s="207">
        <f>SUM(P546:P562)</f>
        <v>0</v>
      </c>
      <c r="Q545" s="206"/>
      <c r="R545" s="207">
        <f>SUM(R546:R562)</f>
        <v>1.09676</v>
      </c>
      <c r="S545" s="206"/>
      <c r="T545" s="208">
        <f>SUM(T546:T562)</f>
        <v>3.7243499999999994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09" t="s">
        <v>80</v>
      </c>
      <c r="AT545" s="210" t="s">
        <v>71</v>
      </c>
      <c r="AU545" s="210" t="s">
        <v>80</v>
      </c>
      <c r="AY545" s="209" t="s">
        <v>151</v>
      </c>
      <c r="BK545" s="211">
        <f>SUM(BK546:BK562)</f>
        <v>0</v>
      </c>
    </row>
    <row r="546" s="2" customFormat="1" ht="16.5" customHeight="1">
      <c r="A546" s="40"/>
      <c r="B546" s="41"/>
      <c r="C546" s="214" t="s">
        <v>1555</v>
      </c>
      <c r="D546" s="214" t="s">
        <v>153</v>
      </c>
      <c r="E546" s="215" t="s">
        <v>1556</v>
      </c>
      <c r="F546" s="216" t="s">
        <v>1557</v>
      </c>
      <c r="G546" s="217" t="s">
        <v>172</v>
      </c>
      <c r="H546" s="218">
        <v>22.5</v>
      </c>
      <c r="I546" s="219"/>
      <c r="J546" s="220">
        <f>ROUND(I546*H546,2)</f>
        <v>0</v>
      </c>
      <c r="K546" s="216" t="s">
        <v>19</v>
      </c>
      <c r="L546" s="46"/>
      <c r="M546" s="221" t="s">
        <v>19</v>
      </c>
      <c r="N546" s="222" t="s">
        <v>43</v>
      </c>
      <c r="O546" s="86"/>
      <c r="P546" s="223">
        <f>O546*H546</f>
        <v>0</v>
      </c>
      <c r="Q546" s="223">
        <v>0</v>
      </c>
      <c r="R546" s="223">
        <f>Q546*H546</f>
        <v>0</v>
      </c>
      <c r="S546" s="223">
        <v>0.0206</v>
      </c>
      <c r="T546" s="224">
        <f>S546*H546</f>
        <v>0.46350000000000002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5" t="s">
        <v>158</v>
      </c>
      <c r="AT546" s="225" t="s">
        <v>153</v>
      </c>
      <c r="AU546" s="225" t="s">
        <v>82</v>
      </c>
      <c r="AY546" s="19" t="s">
        <v>151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9" t="s">
        <v>80</v>
      </c>
      <c r="BK546" s="226">
        <f>ROUND(I546*H546,2)</f>
        <v>0</v>
      </c>
      <c r="BL546" s="19" t="s">
        <v>158</v>
      </c>
      <c r="BM546" s="225" t="s">
        <v>1558</v>
      </c>
    </row>
    <row r="547" s="2" customFormat="1">
      <c r="A547" s="40"/>
      <c r="B547" s="41"/>
      <c r="C547" s="42"/>
      <c r="D547" s="227" t="s">
        <v>160</v>
      </c>
      <c r="E547" s="42"/>
      <c r="F547" s="228" t="s">
        <v>1557</v>
      </c>
      <c r="G547" s="42"/>
      <c r="H547" s="42"/>
      <c r="I547" s="229"/>
      <c r="J547" s="42"/>
      <c r="K547" s="42"/>
      <c r="L547" s="46"/>
      <c r="M547" s="230"/>
      <c r="N547" s="231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160</v>
      </c>
      <c r="AU547" s="19" t="s">
        <v>82</v>
      </c>
    </row>
    <row r="548" s="13" customFormat="1">
      <c r="A548" s="13"/>
      <c r="B548" s="232"/>
      <c r="C548" s="233"/>
      <c r="D548" s="227" t="s">
        <v>162</v>
      </c>
      <c r="E548" s="234" t="s">
        <v>19</v>
      </c>
      <c r="F548" s="235" t="s">
        <v>1559</v>
      </c>
      <c r="G548" s="233"/>
      <c r="H548" s="236">
        <v>22.5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2" t="s">
        <v>162</v>
      </c>
      <c r="AU548" s="242" t="s">
        <v>82</v>
      </c>
      <c r="AV548" s="13" t="s">
        <v>82</v>
      </c>
      <c r="AW548" s="13" t="s">
        <v>33</v>
      </c>
      <c r="AX548" s="13" t="s">
        <v>80</v>
      </c>
      <c r="AY548" s="242" t="s">
        <v>151</v>
      </c>
    </row>
    <row r="549" s="2" customFormat="1" ht="16.5" customHeight="1">
      <c r="A549" s="40"/>
      <c r="B549" s="41"/>
      <c r="C549" s="214" t="s">
        <v>1560</v>
      </c>
      <c r="D549" s="214" t="s">
        <v>153</v>
      </c>
      <c r="E549" s="215" t="s">
        <v>1561</v>
      </c>
      <c r="F549" s="216" t="s">
        <v>1562</v>
      </c>
      <c r="G549" s="217" t="s">
        <v>172</v>
      </c>
      <c r="H549" s="218">
        <v>37.5</v>
      </c>
      <c r="I549" s="219"/>
      <c r="J549" s="220">
        <f>ROUND(I549*H549,2)</f>
        <v>0</v>
      </c>
      <c r="K549" s="216" t="s">
        <v>19</v>
      </c>
      <c r="L549" s="46"/>
      <c r="M549" s="221" t="s">
        <v>19</v>
      </c>
      <c r="N549" s="222" t="s">
        <v>43</v>
      </c>
      <c r="O549" s="86"/>
      <c r="P549" s="223">
        <f>O549*H549</f>
        <v>0</v>
      </c>
      <c r="Q549" s="223">
        <v>0</v>
      </c>
      <c r="R549" s="223">
        <f>Q549*H549</f>
        <v>0</v>
      </c>
      <c r="S549" s="223">
        <v>0.035499999999999997</v>
      </c>
      <c r="T549" s="224">
        <f>S549*H549</f>
        <v>1.3312499999999998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5" t="s">
        <v>158</v>
      </c>
      <c r="AT549" s="225" t="s">
        <v>153</v>
      </c>
      <c r="AU549" s="225" t="s">
        <v>82</v>
      </c>
      <c r="AY549" s="19" t="s">
        <v>151</v>
      </c>
      <c r="BE549" s="226">
        <f>IF(N549="základní",J549,0)</f>
        <v>0</v>
      </c>
      <c r="BF549" s="226">
        <f>IF(N549="snížená",J549,0)</f>
        <v>0</v>
      </c>
      <c r="BG549" s="226">
        <f>IF(N549="zákl. přenesená",J549,0)</f>
        <v>0</v>
      </c>
      <c r="BH549" s="226">
        <f>IF(N549="sníž. přenesená",J549,0)</f>
        <v>0</v>
      </c>
      <c r="BI549" s="226">
        <f>IF(N549="nulová",J549,0)</f>
        <v>0</v>
      </c>
      <c r="BJ549" s="19" t="s">
        <v>80</v>
      </c>
      <c r="BK549" s="226">
        <f>ROUND(I549*H549,2)</f>
        <v>0</v>
      </c>
      <c r="BL549" s="19" t="s">
        <v>158</v>
      </c>
      <c r="BM549" s="225" t="s">
        <v>1563</v>
      </c>
    </row>
    <row r="550" s="2" customFormat="1">
      <c r="A550" s="40"/>
      <c r="B550" s="41"/>
      <c r="C550" s="42"/>
      <c r="D550" s="227" t="s">
        <v>160</v>
      </c>
      <c r="E550" s="42"/>
      <c r="F550" s="228" t="s">
        <v>1562</v>
      </c>
      <c r="G550" s="42"/>
      <c r="H550" s="42"/>
      <c r="I550" s="229"/>
      <c r="J550" s="42"/>
      <c r="K550" s="42"/>
      <c r="L550" s="46"/>
      <c r="M550" s="230"/>
      <c r="N550" s="231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160</v>
      </c>
      <c r="AU550" s="19" t="s">
        <v>82</v>
      </c>
    </row>
    <row r="551" s="13" customFormat="1">
      <c r="A551" s="13"/>
      <c r="B551" s="232"/>
      <c r="C551" s="233"/>
      <c r="D551" s="227" t="s">
        <v>162</v>
      </c>
      <c r="E551" s="234" t="s">
        <v>19</v>
      </c>
      <c r="F551" s="235" t="s">
        <v>1564</v>
      </c>
      <c r="G551" s="233"/>
      <c r="H551" s="236">
        <v>37.5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162</v>
      </c>
      <c r="AU551" s="242" t="s">
        <v>82</v>
      </c>
      <c r="AV551" s="13" t="s">
        <v>82</v>
      </c>
      <c r="AW551" s="13" t="s">
        <v>33</v>
      </c>
      <c r="AX551" s="13" t="s">
        <v>80</v>
      </c>
      <c r="AY551" s="242" t="s">
        <v>151</v>
      </c>
    </row>
    <row r="552" s="2" customFormat="1" ht="16.5" customHeight="1">
      <c r="A552" s="40"/>
      <c r="B552" s="41"/>
      <c r="C552" s="214" t="s">
        <v>1565</v>
      </c>
      <c r="D552" s="214" t="s">
        <v>153</v>
      </c>
      <c r="E552" s="215" t="s">
        <v>1566</v>
      </c>
      <c r="F552" s="216" t="s">
        <v>1567</v>
      </c>
      <c r="G552" s="217" t="s">
        <v>581</v>
      </c>
      <c r="H552" s="218">
        <v>1.0049999999999999</v>
      </c>
      <c r="I552" s="219"/>
      <c r="J552" s="220">
        <f>ROUND(I552*H552,2)</f>
        <v>0</v>
      </c>
      <c r="K552" s="216" t="s">
        <v>157</v>
      </c>
      <c r="L552" s="46"/>
      <c r="M552" s="221" t="s">
        <v>19</v>
      </c>
      <c r="N552" s="222" t="s">
        <v>43</v>
      </c>
      <c r="O552" s="86"/>
      <c r="P552" s="223">
        <f>O552*H552</f>
        <v>0</v>
      </c>
      <c r="Q552" s="223">
        <v>0</v>
      </c>
      <c r="R552" s="223">
        <f>Q552*H552</f>
        <v>0</v>
      </c>
      <c r="S552" s="223">
        <v>1.9199999999999999</v>
      </c>
      <c r="T552" s="224">
        <f>S552*H552</f>
        <v>1.9295999999999998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5" t="s">
        <v>158</v>
      </c>
      <c r="AT552" s="225" t="s">
        <v>153</v>
      </c>
      <c r="AU552" s="225" t="s">
        <v>82</v>
      </c>
      <c r="AY552" s="19" t="s">
        <v>151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9" t="s">
        <v>80</v>
      </c>
      <c r="BK552" s="226">
        <f>ROUND(I552*H552,2)</f>
        <v>0</v>
      </c>
      <c r="BL552" s="19" t="s">
        <v>158</v>
      </c>
      <c r="BM552" s="225" t="s">
        <v>1568</v>
      </c>
    </row>
    <row r="553" s="2" customFormat="1">
      <c r="A553" s="40"/>
      <c r="B553" s="41"/>
      <c r="C553" s="42"/>
      <c r="D553" s="227" t="s">
        <v>160</v>
      </c>
      <c r="E553" s="42"/>
      <c r="F553" s="228" t="s">
        <v>1569</v>
      </c>
      <c r="G553" s="42"/>
      <c r="H553" s="42"/>
      <c r="I553" s="229"/>
      <c r="J553" s="42"/>
      <c r="K553" s="42"/>
      <c r="L553" s="46"/>
      <c r="M553" s="230"/>
      <c r="N553" s="231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160</v>
      </c>
      <c r="AU553" s="19" t="s">
        <v>82</v>
      </c>
    </row>
    <row r="554" s="2" customFormat="1">
      <c r="A554" s="40"/>
      <c r="B554" s="41"/>
      <c r="C554" s="42"/>
      <c r="D554" s="227" t="s">
        <v>175</v>
      </c>
      <c r="E554" s="42"/>
      <c r="F554" s="243" t="s">
        <v>1090</v>
      </c>
      <c r="G554" s="42"/>
      <c r="H554" s="42"/>
      <c r="I554" s="229"/>
      <c r="J554" s="42"/>
      <c r="K554" s="42"/>
      <c r="L554" s="46"/>
      <c r="M554" s="230"/>
      <c r="N554" s="231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175</v>
      </c>
      <c r="AU554" s="19" t="s">
        <v>82</v>
      </c>
    </row>
    <row r="555" s="13" customFormat="1">
      <c r="A555" s="13"/>
      <c r="B555" s="232"/>
      <c r="C555" s="233"/>
      <c r="D555" s="227" t="s">
        <v>162</v>
      </c>
      <c r="E555" s="234" t="s">
        <v>19</v>
      </c>
      <c r="F555" s="235" t="s">
        <v>1570</v>
      </c>
      <c r="G555" s="233"/>
      <c r="H555" s="236">
        <v>1.0049999999999999</v>
      </c>
      <c r="I555" s="237"/>
      <c r="J555" s="233"/>
      <c r="K555" s="233"/>
      <c r="L555" s="238"/>
      <c r="M555" s="239"/>
      <c r="N555" s="240"/>
      <c r="O555" s="240"/>
      <c r="P555" s="240"/>
      <c r="Q555" s="240"/>
      <c r="R555" s="240"/>
      <c r="S555" s="240"/>
      <c r="T555" s="24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162</v>
      </c>
      <c r="AU555" s="242" t="s">
        <v>82</v>
      </c>
      <c r="AV555" s="13" t="s">
        <v>82</v>
      </c>
      <c r="AW555" s="13" t="s">
        <v>33</v>
      </c>
      <c r="AX555" s="13" t="s">
        <v>80</v>
      </c>
      <c r="AY555" s="242" t="s">
        <v>151</v>
      </c>
    </row>
    <row r="556" s="2" customFormat="1" ht="16.5" customHeight="1">
      <c r="A556" s="40"/>
      <c r="B556" s="41"/>
      <c r="C556" s="214" t="s">
        <v>1571</v>
      </c>
      <c r="D556" s="214" t="s">
        <v>153</v>
      </c>
      <c r="E556" s="215" t="s">
        <v>1572</v>
      </c>
      <c r="F556" s="216" t="s">
        <v>1573</v>
      </c>
      <c r="G556" s="217" t="s">
        <v>225</v>
      </c>
      <c r="H556" s="218">
        <v>4</v>
      </c>
      <c r="I556" s="219"/>
      <c r="J556" s="220">
        <f>ROUND(I556*H556,2)</f>
        <v>0</v>
      </c>
      <c r="K556" s="216" t="s">
        <v>157</v>
      </c>
      <c r="L556" s="46"/>
      <c r="M556" s="221" t="s">
        <v>19</v>
      </c>
      <c r="N556" s="222" t="s">
        <v>43</v>
      </c>
      <c r="O556" s="86"/>
      <c r="P556" s="223">
        <f>O556*H556</f>
        <v>0</v>
      </c>
      <c r="Q556" s="223">
        <v>0.010189999999999999</v>
      </c>
      <c r="R556" s="223">
        <f>Q556*H556</f>
        <v>0.040759999999999998</v>
      </c>
      <c r="S556" s="223">
        <v>0</v>
      </c>
      <c r="T556" s="224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5" t="s">
        <v>158</v>
      </c>
      <c r="AT556" s="225" t="s">
        <v>153</v>
      </c>
      <c r="AU556" s="225" t="s">
        <v>82</v>
      </c>
      <c r="AY556" s="19" t="s">
        <v>151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9" t="s">
        <v>80</v>
      </c>
      <c r="BK556" s="226">
        <f>ROUND(I556*H556,2)</f>
        <v>0</v>
      </c>
      <c r="BL556" s="19" t="s">
        <v>158</v>
      </c>
      <c r="BM556" s="225" t="s">
        <v>1574</v>
      </c>
    </row>
    <row r="557" s="2" customFormat="1">
      <c r="A557" s="40"/>
      <c r="B557" s="41"/>
      <c r="C557" s="42"/>
      <c r="D557" s="227" t="s">
        <v>160</v>
      </c>
      <c r="E557" s="42"/>
      <c r="F557" s="228" t="s">
        <v>1573</v>
      </c>
      <c r="G557" s="42"/>
      <c r="H557" s="42"/>
      <c r="I557" s="229"/>
      <c r="J557" s="42"/>
      <c r="K557" s="42"/>
      <c r="L557" s="46"/>
      <c r="M557" s="230"/>
      <c r="N557" s="231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160</v>
      </c>
      <c r="AU557" s="19" t="s">
        <v>82</v>
      </c>
    </row>
    <row r="558" s="2" customFormat="1">
      <c r="A558" s="40"/>
      <c r="B558" s="41"/>
      <c r="C558" s="42"/>
      <c r="D558" s="227" t="s">
        <v>175</v>
      </c>
      <c r="E558" s="42"/>
      <c r="F558" s="243" t="s">
        <v>1090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175</v>
      </c>
      <c r="AU558" s="19" t="s">
        <v>82</v>
      </c>
    </row>
    <row r="559" s="13" customFormat="1">
      <c r="A559" s="13"/>
      <c r="B559" s="232"/>
      <c r="C559" s="233"/>
      <c r="D559" s="227" t="s">
        <v>162</v>
      </c>
      <c r="E559" s="234" t="s">
        <v>19</v>
      </c>
      <c r="F559" s="235" t="s">
        <v>1575</v>
      </c>
      <c r="G559" s="233"/>
      <c r="H559" s="236">
        <v>4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162</v>
      </c>
      <c r="AU559" s="242" t="s">
        <v>82</v>
      </c>
      <c r="AV559" s="13" t="s">
        <v>82</v>
      </c>
      <c r="AW559" s="13" t="s">
        <v>33</v>
      </c>
      <c r="AX559" s="13" t="s">
        <v>80</v>
      </c>
      <c r="AY559" s="242" t="s">
        <v>151</v>
      </c>
    </row>
    <row r="560" s="2" customFormat="1" ht="16.5" customHeight="1">
      <c r="A560" s="40"/>
      <c r="B560" s="41"/>
      <c r="C560" s="280" t="s">
        <v>1576</v>
      </c>
      <c r="D560" s="280" t="s">
        <v>455</v>
      </c>
      <c r="E560" s="281" t="s">
        <v>1577</v>
      </c>
      <c r="F560" s="282" t="s">
        <v>1578</v>
      </c>
      <c r="G560" s="283" t="s">
        <v>225</v>
      </c>
      <c r="H560" s="284">
        <v>4</v>
      </c>
      <c r="I560" s="285"/>
      <c r="J560" s="286">
        <f>ROUND(I560*H560,2)</f>
        <v>0</v>
      </c>
      <c r="K560" s="282" t="s">
        <v>157</v>
      </c>
      <c r="L560" s="287"/>
      <c r="M560" s="288" t="s">
        <v>19</v>
      </c>
      <c r="N560" s="289" t="s">
        <v>43</v>
      </c>
      <c r="O560" s="86"/>
      <c r="P560" s="223">
        <f>O560*H560</f>
        <v>0</v>
      </c>
      <c r="Q560" s="223">
        <v>0.26400000000000001</v>
      </c>
      <c r="R560" s="223">
        <f>Q560*H560</f>
        <v>1.0560000000000001</v>
      </c>
      <c r="S560" s="223">
        <v>0</v>
      </c>
      <c r="T560" s="224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5" t="s">
        <v>205</v>
      </c>
      <c r="AT560" s="225" t="s">
        <v>455</v>
      </c>
      <c r="AU560" s="225" t="s">
        <v>82</v>
      </c>
      <c r="AY560" s="19" t="s">
        <v>151</v>
      </c>
      <c r="BE560" s="226">
        <f>IF(N560="základní",J560,0)</f>
        <v>0</v>
      </c>
      <c r="BF560" s="226">
        <f>IF(N560="snížená",J560,0)</f>
        <v>0</v>
      </c>
      <c r="BG560" s="226">
        <f>IF(N560="zákl. přenesená",J560,0)</f>
        <v>0</v>
      </c>
      <c r="BH560" s="226">
        <f>IF(N560="sníž. přenesená",J560,0)</f>
        <v>0</v>
      </c>
      <c r="BI560" s="226">
        <f>IF(N560="nulová",J560,0)</f>
        <v>0</v>
      </c>
      <c r="BJ560" s="19" t="s">
        <v>80</v>
      </c>
      <c r="BK560" s="226">
        <f>ROUND(I560*H560,2)</f>
        <v>0</v>
      </c>
      <c r="BL560" s="19" t="s">
        <v>158</v>
      </c>
      <c r="BM560" s="225" t="s">
        <v>1579</v>
      </c>
    </row>
    <row r="561" s="2" customFormat="1">
      <c r="A561" s="40"/>
      <c r="B561" s="41"/>
      <c r="C561" s="42"/>
      <c r="D561" s="227" t="s">
        <v>160</v>
      </c>
      <c r="E561" s="42"/>
      <c r="F561" s="228" t="s">
        <v>1578</v>
      </c>
      <c r="G561" s="42"/>
      <c r="H561" s="42"/>
      <c r="I561" s="229"/>
      <c r="J561" s="42"/>
      <c r="K561" s="42"/>
      <c r="L561" s="46"/>
      <c r="M561" s="230"/>
      <c r="N561" s="231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160</v>
      </c>
      <c r="AU561" s="19" t="s">
        <v>82</v>
      </c>
    </row>
    <row r="562" s="2" customFormat="1">
      <c r="A562" s="40"/>
      <c r="B562" s="41"/>
      <c r="C562" s="42"/>
      <c r="D562" s="227" t="s">
        <v>175</v>
      </c>
      <c r="E562" s="42"/>
      <c r="F562" s="243" t="s">
        <v>1090</v>
      </c>
      <c r="G562" s="42"/>
      <c r="H562" s="42"/>
      <c r="I562" s="229"/>
      <c r="J562" s="42"/>
      <c r="K562" s="42"/>
      <c r="L562" s="46"/>
      <c r="M562" s="230"/>
      <c r="N562" s="231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175</v>
      </c>
      <c r="AU562" s="19" t="s">
        <v>82</v>
      </c>
    </row>
    <row r="563" s="12" customFormat="1" ht="22.8" customHeight="1">
      <c r="A563" s="12"/>
      <c r="B563" s="198"/>
      <c r="C563" s="199"/>
      <c r="D563" s="200" t="s">
        <v>71</v>
      </c>
      <c r="E563" s="212" t="s">
        <v>195</v>
      </c>
      <c r="F563" s="212" t="s">
        <v>196</v>
      </c>
      <c r="G563" s="199"/>
      <c r="H563" s="199"/>
      <c r="I563" s="202"/>
      <c r="J563" s="213">
        <f>BK563</f>
        <v>0</v>
      </c>
      <c r="K563" s="199"/>
      <c r="L563" s="204"/>
      <c r="M563" s="205"/>
      <c r="N563" s="206"/>
      <c r="O563" s="206"/>
      <c r="P563" s="207">
        <f>SUM(P564:P1149)</f>
        <v>0</v>
      </c>
      <c r="Q563" s="206"/>
      <c r="R563" s="207">
        <f>SUM(R564:R1149)</f>
        <v>13.659491450000001</v>
      </c>
      <c r="S563" s="206"/>
      <c r="T563" s="208">
        <f>SUM(T564:T1149)</f>
        <v>123.12516999999998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09" t="s">
        <v>80</v>
      </c>
      <c r="AT563" s="210" t="s">
        <v>71</v>
      </c>
      <c r="AU563" s="210" t="s">
        <v>80</v>
      </c>
      <c r="AY563" s="209" t="s">
        <v>151</v>
      </c>
      <c r="BK563" s="211">
        <f>SUM(BK564:BK1149)</f>
        <v>0</v>
      </c>
    </row>
    <row r="564" s="2" customFormat="1" ht="16.5" customHeight="1">
      <c r="A564" s="40"/>
      <c r="B564" s="41"/>
      <c r="C564" s="214" t="s">
        <v>1580</v>
      </c>
      <c r="D564" s="214" t="s">
        <v>153</v>
      </c>
      <c r="E564" s="215" t="s">
        <v>1581</v>
      </c>
      <c r="F564" s="216" t="s">
        <v>1582</v>
      </c>
      <c r="G564" s="217" t="s">
        <v>225</v>
      </c>
      <c r="H564" s="218">
        <v>4</v>
      </c>
      <c r="I564" s="219"/>
      <c r="J564" s="220">
        <f>ROUND(I564*H564,2)</f>
        <v>0</v>
      </c>
      <c r="K564" s="216" t="s">
        <v>19</v>
      </c>
      <c r="L564" s="46"/>
      <c r="M564" s="221" t="s">
        <v>19</v>
      </c>
      <c r="N564" s="222" t="s">
        <v>43</v>
      </c>
      <c r="O564" s="86"/>
      <c r="P564" s="223">
        <f>O564*H564</f>
        <v>0</v>
      </c>
      <c r="Q564" s="223">
        <v>0</v>
      </c>
      <c r="R564" s="223">
        <f>Q564*H564</f>
        <v>0</v>
      </c>
      <c r="S564" s="223">
        <v>0</v>
      </c>
      <c r="T564" s="224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5" t="s">
        <v>158</v>
      </c>
      <c r="AT564" s="225" t="s">
        <v>153</v>
      </c>
      <c r="AU564" s="225" t="s">
        <v>82</v>
      </c>
      <c r="AY564" s="19" t="s">
        <v>151</v>
      </c>
      <c r="BE564" s="226">
        <f>IF(N564="základní",J564,0)</f>
        <v>0</v>
      </c>
      <c r="BF564" s="226">
        <f>IF(N564="snížená",J564,0)</f>
        <v>0</v>
      </c>
      <c r="BG564" s="226">
        <f>IF(N564="zákl. přenesená",J564,0)</f>
        <v>0</v>
      </c>
      <c r="BH564" s="226">
        <f>IF(N564="sníž. přenesená",J564,0)</f>
        <v>0</v>
      </c>
      <c r="BI564" s="226">
        <f>IF(N564="nulová",J564,0)</f>
        <v>0</v>
      </c>
      <c r="BJ564" s="19" t="s">
        <v>80</v>
      </c>
      <c r="BK564" s="226">
        <f>ROUND(I564*H564,2)</f>
        <v>0</v>
      </c>
      <c r="BL564" s="19" t="s">
        <v>158</v>
      </c>
      <c r="BM564" s="225" t="s">
        <v>1583</v>
      </c>
    </row>
    <row r="565" s="2" customFormat="1">
      <c r="A565" s="40"/>
      <c r="B565" s="41"/>
      <c r="C565" s="42"/>
      <c r="D565" s="227" t="s">
        <v>160</v>
      </c>
      <c r="E565" s="42"/>
      <c r="F565" s="228" t="s">
        <v>1582</v>
      </c>
      <c r="G565" s="42"/>
      <c r="H565" s="42"/>
      <c r="I565" s="229"/>
      <c r="J565" s="42"/>
      <c r="K565" s="42"/>
      <c r="L565" s="46"/>
      <c r="M565" s="230"/>
      <c r="N565" s="231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160</v>
      </c>
      <c r="AU565" s="19" t="s">
        <v>82</v>
      </c>
    </row>
    <row r="566" s="2" customFormat="1">
      <c r="A566" s="40"/>
      <c r="B566" s="41"/>
      <c r="C566" s="42"/>
      <c r="D566" s="227" t="s">
        <v>175</v>
      </c>
      <c r="E566" s="42"/>
      <c r="F566" s="243" t="s">
        <v>1584</v>
      </c>
      <c r="G566" s="42"/>
      <c r="H566" s="42"/>
      <c r="I566" s="229"/>
      <c r="J566" s="42"/>
      <c r="K566" s="42"/>
      <c r="L566" s="46"/>
      <c r="M566" s="230"/>
      <c r="N566" s="231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175</v>
      </c>
      <c r="AU566" s="19" t="s">
        <v>82</v>
      </c>
    </row>
    <row r="567" s="13" customFormat="1">
      <c r="A567" s="13"/>
      <c r="B567" s="232"/>
      <c r="C567" s="233"/>
      <c r="D567" s="227" t="s">
        <v>162</v>
      </c>
      <c r="E567" s="234" t="s">
        <v>19</v>
      </c>
      <c r="F567" s="235" t="s">
        <v>1585</v>
      </c>
      <c r="G567" s="233"/>
      <c r="H567" s="236">
        <v>4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162</v>
      </c>
      <c r="AU567" s="242" t="s">
        <v>82</v>
      </c>
      <c r="AV567" s="13" t="s">
        <v>82</v>
      </c>
      <c r="AW567" s="13" t="s">
        <v>33</v>
      </c>
      <c r="AX567" s="13" t="s">
        <v>80</v>
      </c>
      <c r="AY567" s="242" t="s">
        <v>151</v>
      </c>
    </row>
    <row r="568" s="2" customFormat="1" ht="16.5" customHeight="1">
      <c r="A568" s="40"/>
      <c r="B568" s="41"/>
      <c r="C568" s="214" t="s">
        <v>1586</v>
      </c>
      <c r="D568" s="214" t="s">
        <v>153</v>
      </c>
      <c r="E568" s="215" t="s">
        <v>1587</v>
      </c>
      <c r="F568" s="216" t="s">
        <v>1588</v>
      </c>
      <c r="G568" s="217" t="s">
        <v>225</v>
      </c>
      <c r="H568" s="218">
        <v>2</v>
      </c>
      <c r="I568" s="219"/>
      <c r="J568" s="220">
        <f>ROUND(I568*H568,2)</f>
        <v>0</v>
      </c>
      <c r="K568" s="216" t="s">
        <v>157</v>
      </c>
      <c r="L568" s="46"/>
      <c r="M568" s="221" t="s">
        <v>19</v>
      </c>
      <c r="N568" s="222" t="s">
        <v>43</v>
      </c>
      <c r="O568" s="86"/>
      <c r="P568" s="223">
        <f>O568*H568</f>
        <v>0</v>
      </c>
      <c r="Q568" s="223">
        <v>0.081119999999999998</v>
      </c>
      <c r="R568" s="223">
        <f>Q568*H568</f>
        <v>0.16224</v>
      </c>
      <c r="S568" s="223">
        <v>0</v>
      </c>
      <c r="T568" s="224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5" t="s">
        <v>158</v>
      </c>
      <c r="AT568" s="225" t="s">
        <v>153</v>
      </c>
      <c r="AU568" s="225" t="s">
        <v>82</v>
      </c>
      <c r="AY568" s="19" t="s">
        <v>151</v>
      </c>
      <c r="BE568" s="226">
        <f>IF(N568="základní",J568,0)</f>
        <v>0</v>
      </c>
      <c r="BF568" s="226">
        <f>IF(N568="snížená",J568,0)</f>
        <v>0</v>
      </c>
      <c r="BG568" s="226">
        <f>IF(N568="zákl. přenesená",J568,0)</f>
        <v>0</v>
      </c>
      <c r="BH568" s="226">
        <f>IF(N568="sníž. přenesená",J568,0)</f>
        <v>0</v>
      </c>
      <c r="BI568" s="226">
        <f>IF(N568="nulová",J568,0)</f>
        <v>0</v>
      </c>
      <c r="BJ568" s="19" t="s">
        <v>80</v>
      </c>
      <c r="BK568" s="226">
        <f>ROUND(I568*H568,2)</f>
        <v>0</v>
      </c>
      <c r="BL568" s="19" t="s">
        <v>158</v>
      </c>
      <c r="BM568" s="225" t="s">
        <v>1589</v>
      </c>
    </row>
    <row r="569" s="2" customFormat="1">
      <c r="A569" s="40"/>
      <c r="B569" s="41"/>
      <c r="C569" s="42"/>
      <c r="D569" s="227" t="s">
        <v>160</v>
      </c>
      <c r="E569" s="42"/>
      <c r="F569" s="228" t="s">
        <v>1590</v>
      </c>
      <c r="G569" s="42"/>
      <c r="H569" s="42"/>
      <c r="I569" s="229"/>
      <c r="J569" s="42"/>
      <c r="K569" s="42"/>
      <c r="L569" s="46"/>
      <c r="M569" s="230"/>
      <c r="N569" s="231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160</v>
      </c>
      <c r="AU569" s="19" t="s">
        <v>82</v>
      </c>
    </row>
    <row r="570" s="2" customFormat="1">
      <c r="A570" s="40"/>
      <c r="B570" s="41"/>
      <c r="C570" s="42"/>
      <c r="D570" s="227" t="s">
        <v>175</v>
      </c>
      <c r="E570" s="42"/>
      <c r="F570" s="243" t="s">
        <v>1591</v>
      </c>
      <c r="G570" s="42"/>
      <c r="H570" s="42"/>
      <c r="I570" s="229"/>
      <c r="J570" s="42"/>
      <c r="K570" s="42"/>
      <c r="L570" s="46"/>
      <c r="M570" s="230"/>
      <c r="N570" s="231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175</v>
      </c>
      <c r="AU570" s="19" t="s">
        <v>82</v>
      </c>
    </row>
    <row r="571" s="2" customFormat="1" ht="16.5" customHeight="1">
      <c r="A571" s="40"/>
      <c r="B571" s="41"/>
      <c r="C571" s="214" t="s">
        <v>1592</v>
      </c>
      <c r="D571" s="214" t="s">
        <v>153</v>
      </c>
      <c r="E571" s="215" t="s">
        <v>304</v>
      </c>
      <c r="F571" s="216" t="s">
        <v>305</v>
      </c>
      <c r="G571" s="217" t="s">
        <v>172</v>
      </c>
      <c r="H571" s="218">
        <v>56</v>
      </c>
      <c r="I571" s="219"/>
      <c r="J571" s="220">
        <f>ROUND(I571*H571,2)</f>
        <v>0</v>
      </c>
      <c r="K571" s="216" t="s">
        <v>157</v>
      </c>
      <c r="L571" s="46"/>
      <c r="M571" s="221" t="s">
        <v>19</v>
      </c>
      <c r="N571" s="222" t="s">
        <v>43</v>
      </c>
      <c r="O571" s="86"/>
      <c r="P571" s="223">
        <f>O571*H571</f>
        <v>0</v>
      </c>
      <c r="Q571" s="223">
        <v>8.0000000000000007E-05</v>
      </c>
      <c r="R571" s="223">
        <f>Q571*H571</f>
        <v>0.0044800000000000005</v>
      </c>
      <c r="S571" s="223">
        <v>0</v>
      </c>
      <c r="T571" s="224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5" t="s">
        <v>158</v>
      </c>
      <c r="AT571" s="225" t="s">
        <v>153</v>
      </c>
      <c r="AU571" s="225" t="s">
        <v>82</v>
      </c>
      <c r="AY571" s="19" t="s">
        <v>151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9" t="s">
        <v>80</v>
      </c>
      <c r="BK571" s="226">
        <f>ROUND(I571*H571,2)</f>
        <v>0</v>
      </c>
      <c r="BL571" s="19" t="s">
        <v>158</v>
      </c>
      <c r="BM571" s="225" t="s">
        <v>1593</v>
      </c>
    </row>
    <row r="572" s="2" customFormat="1">
      <c r="A572" s="40"/>
      <c r="B572" s="41"/>
      <c r="C572" s="42"/>
      <c r="D572" s="227" t="s">
        <v>160</v>
      </c>
      <c r="E572" s="42"/>
      <c r="F572" s="228" t="s">
        <v>307</v>
      </c>
      <c r="G572" s="42"/>
      <c r="H572" s="42"/>
      <c r="I572" s="229"/>
      <c r="J572" s="42"/>
      <c r="K572" s="42"/>
      <c r="L572" s="46"/>
      <c r="M572" s="230"/>
      <c r="N572" s="231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160</v>
      </c>
      <c r="AU572" s="19" t="s">
        <v>82</v>
      </c>
    </row>
    <row r="573" s="13" customFormat="1">
      <c r="A573" s="13"/>
      <c r="B573" s="232"/>
      <c r="C573" s="233"/>
      <c r="D573" s="227" t="s">
        <v>162</v>
      </c>
      <c r="E573" s="234" t="s">
        <v>19</v>
      </c>
      <c r="F573" s="235" t="s">
        <v>1594</v>
      </c>
      <c r="G573" s="233"/>
      <c r="H573" s="236">
        <v>56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2" t="s">
        <v>162</v>
      </c>
      <c r="AU573" s="242" t="s">
        <v>82</v>
      </c>
      <c r="AV573" s="13" t="s">
        <v>82</v>
      </c>
      <c r="AW573" s="13" t="s">
        <v>33</v>
      </c>
      <c r="AX573" s="13" t="s">
        <v>80</v>
      </c>
      <c r="AY573" s="242" t="s">
        <v>151</v>
      </c>
    </row>
    <row r="574" s="2" customFormat="1" ht="16.5" customHeight="1">
      <c r="A574" s="40"/>
      <c r="B574" s="41"/>
      <c r="C574" s="214" t="s">
        <v>1595</v>
      </c>
      <c r="D574" s="214" t="s">
        <v>153</v>
      </c>
      <c r="E574" s="215" t="s">
        <v>1596</v>
      </c>
      <c r="F574" s="216" t="s">
        <v>1597</v>
      </c>
      <c r="G574" s="217" t="s">
        <v>172</v>
      </c>
      <c r="H574" s="218">
        <v>12</v>
      </c>
      <c r="I574" s="219"/>
      <c r="J574" s="220">
        <f>ROUND(I574*H574,2)</f>
        <v>0</v>
      </c>
      <c r="K574" s="216" t="s">
        <v>157</v>
      </c>
      <c r="L574" s="46"/>
      <c r="M574" s="221" t="s">
        <v>19</v>
      </c>
      <c r="N574" s="222" t="s">
        <v>43</v>
      </c>
      <c r="O574" s="86"/>
      <c r="P574" s="223">
        <f>O574*H574</f>
        <v>0</v>
      </c>
      <c r="Q574" s="223">
        <v>8.0000000000000007E-05</v>
      </c>
      <c r="R574" s="223">
        <f>Q574*H574</f>
        <v>0.00096000000000000013</v>
      </c>
      <c r="S574" s="223">
        <v>0</v>
      </c>
      <c r="T574" s="224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5" t="s">
        <v>158</v>
      </c>
      <c r="AT574" s="225" t="s">
        <v>153</v>
      </c>
      <c r="AU574" s="225" t="s">
        <v>82</v>
      </c>
      <c r="AY574" s="19" t="s">
        <v>151</v>
      </c>
      <c r="BE574" s="226">
        <f>IF(N574="základní",J574,0)</f>
        <v>0</v>
      </c>
      <c r="BF574" s="226">
        <f>IF(N574="snížená",J574,0)</f>
        <v>0</v>
      </c>
      <c r="BG574" s="226">
        <f>IF(N574="zákl. přenesená",J574,0)</f>
        <v>0</v>
      </c>
      <c r="BH574" s="226">
        <f>IF(N574="sníž. přenesená",J574,0)</f>
        <v>0</v>
      </c>
      <c r="BI574" s="226">
        <f>IF(N574="nulová",J574,0)</f>
        <v>0</v>
      </c>
      <c r="BJ574" s="19" t="s">
        <v>80</v>
      </c>
      <c r="BK574" s="226">
        <f>ROUND(I574*H574,2)</f>
        <v>0</v>
      </c>
      <c r="BL574" s="19" t="s">
        <v>158</v>
      </c>
      <c r="BM574" s="225" t="s">
        <v>1598</v>
      </c>
    </row>
    <row r="575" s="2" customFormat="1">
      <c r="A575" s="40"/>
      <c r="B575" s="41"/>
      <c r="C575" s="42"/>
      <c r="D575" s="227" t="s">
        <v>160</v>
      </c>
      <c r="E575" s="42"/>
      <c r="F575" s="228" t="s">
        <v>1599</v>
      </c>
      <c r="G575" s="42"/>
      <c r="H575" s="42"/>
      <c r="I575" s="229"/>
      <c r="J575" s="42"/>
      <c r="K575" s="42"/>
      <c r="L575" s="46"/>
      <c r="M575" s="230"/>
      <c r="N575" s="231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160</v>
      </c>
      <c r="AU575" s="19" t="s">
        <v>82</v>
      </c>
    </row>
    <row r="576" s="13" customFormat="1">
      <c r="A576" s="13"/>
      <c r="B576" s="232"/>
      <c r="C576" s="233"/>
      <c r="D576" s="227" t="s">
        <v>162</v>
      </c>
      <c r="E576" s="234" t="s">
        <v>19</v>
      </c>
      <c r="F576" s="235" t="s">
        <v>1600</v>
      </c>
      <c r="G576" s="233"/>
      <c r="H576" s="236">
        <v>12</v>
      </c>
      <c r="I576" s="237"/>
      <c r="J576" s="233"/>
      <c r="K576" s="233"/>
      <c r="L576" s="238"/>
      <c r="M576" s="239"/>
      <c r="N576" s="240"/>
      <c r="O576" s="240"/>
      <c r="P576" s="240"/>
      <c r="Q576" s="240"/>
      <c r="R576" s="240"/>
      <c r="S576" s="240"/>
      <c r="T576" s="24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2" t="s">
        <v>162</v>
      </c>
      <c r="AU576" s="242" t="s">
        <v>82</v>
      </c>
      <c r="AV576" s="13" t="s">
        <v>82</v>
      </c>
      <c r="AW576" s="13" t="s">
        <v>33</v>
      </c>
      <c r="AX576" s="13" t="s">
        <v>80</v>
      </c>
      <c r="AY576" s="242" t="s">
        <v>151</v>
      </c>
    </row>
    <row r="577" s="2" customFormat="1" ht="16.5" customHeight="1">
      <c r="A577" s="40"/>
      <c r="B577" s="41"/>
      <c r="C577" s="214" t="s">
        <v>1601</v>
      </c>
      <c r="D577" s="214" t="s">
        <v>153</v>
      </c>
      <c r="E577" s="215" t="s">
        <v>310</v>
      </c>
      <c r="F577" s="216" t="s">
        <v>311</v>
      </c>
      <c r="G577" s="217" t="s">
        <v>172</v>
      </c>
      <c r="H577" s="218">
        <v>55</v>
      </c>
      <c r="I577" s="219"/>
      <c r="J577" s="220">
        <f>ROUND(I577*H577,2)</f>
        <v>0</v>
      </c>
      <c r="K577" s="216" t="s">
        <v>157</v>
      </c>
      <c r="L577" s="46"/>
      <c r="M577" s="221" t="s">
        <v>19</v>
      </c>
      <c r="N577" s="222" t="s">
        <v>43</v>
      </c>
      <c r="O577" s="86"/>
      <c r="P577" s="223">
        <f>O577*H577</f>
        <v>0</v>
      </c>
      <c r="Q577" s="223">
        <v>3.0000000000000001E-05</v>
      </c>
      <c r="R577" s="223">
        <f>Q577*H577</f>
        <v>0.00165</v>
      </c>
      <c r="S577" s="223">
        <v>0</v>
      </c>
      <c r="T577" s="224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5" t="s">
        <v>158</v>
      </c>
      <c r="AT577" s="225" t="s">
        <v>153</v>
      </c>
      <c r="AU577" s="225" t="s">
        <v>82</v>
      </c>
      <c r="AY577" s="19" t="s">
        <v>151</v>
      </c>
      <c r="BE577" s="226">
        <f>IF(N577="základní",J577,0)</f>
        <v>0</v>
      </c>
      <c r="BF577" s="226">
        <f>IF(N577="snížená",J577,0)</f>
        <v>0</v>
      </c>
      <c r="BG577" s="226">
        <f>IF(N577="zákl. přenesená",J577,0)</f>
        <v>0</v>
      </c>
      <c r="BH577" s="226">
        <f>IF(N577="sníž. přenesená",J577,0)</f>
        <v>0</v>
      </c>
      <c r="BI577" s="226">
        <f>IF(N577="nulová",J577,0)</f>
        <v>0</v>
      </c>
      <c r="BJ577" s="19" t="s">
        <v>80</v>
      </c>
      <c r="BK577" s="226">
        <f>ROUND(I577*H577,2)</f>
        <v>0</v>
      </c>
      <c r="BL577" s="19" t="s">
        <v>158</v>
      </c>
      <c r="BM577" s="225" t="s">
        <v>1602</v>
      </c>
    </row>
    <row r="578" s="2" customFormat="1">
      <c r="A578" s="40"/>
      <c r="B578" s="41"/>
      <c r="C578" s="42"/>
      <c r="D578" s="227" t="s">
        <v>160</v>
      </c>
      <c r="E578" s="42"/>
      <c r="F578" s="228" t="s">
        <v>313</v>
      </c>
      <c r="G578" s="42"/>
      <c r="H578" s="42"/>
      <c r="I578" s="229"/>
      <c r="J578" s="42"/>
      <c r="K578" s="42"/>
      <c r="L578" s="46"/>
      <c r="M578" s="230"/>
      <c r="N578" s="231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160</v>
      </c>
      <c r="AU578" s="19" t="s">
        <v>82</v>
      </c>
    </row>
    <row r="579" s="13" customFormat="1">
      <c r="A579" s="13"/>
      <c r="B579" s="232"/>
      <c r="C579" s="233"/>
      <c r="D579" s="227" t="s">
        <v>162</v>
      </c>
      <c r="E579" s="234" t="s">
        <v>19</v>
      </c>
      <c r="F579" s="235" t="s">
        <v>1603</v>
      </c>
      <c r="G579" s="233"/>
      <c r="H579" s="236">
        <v>55</v>
      </c>
      <c r="I579" s="237"/>
      <c r="J579" s="233"/>
      <c r="K579" s="233"/>
      <c r="L579" s="238"/>
      <c r="M579" s="239"/>
      <c r="N579" s="240"/>
      <c r="O579" s="240"/>
      <c r="P579" s="240"/>
      <c r="Q579" s="240"/>
      <c r="R579" s="240"/>
      <c r="S579" s="240"/>
      <c r="T579" s="24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2" t="s">
        <v>162</v>
      </c>
      <c r="AU579" s="242" t="s">
        <v>82</v>
      </c>
      <c r="AV579" s="13" t="s">
        <v>82</v>
      </c>
      <c r="AW579" s="13" t="s">
        <v>33</v>
      </c>
      <c r="AX579" s="13" t="s">
        <v>80</v>
      </c>
      <c r="AY579" s="242" t="s">
        <v>151</v>
      </c>
    </row>
    <row r="580" s="2" customFormat="1" ht="16.5" customHeight="1">
      <c r="A580" s="40"/>
      <c r="B580" s="41"/>
      <c r="C580" s="214" t="s">
        <v>1604</v>
      </c>
      <c r="D580" s="214" t="s">
        <v>153</v>
      </c>
      <c r="E580" s="215" t="s">
        <v>325</v>
      </c>
      <c r="F580" s="216" t="s">
        <v>326</v>
      </c>
      <c r="G580" s="217" t="s">
        <v>156</v>
      </c>
      <c r="H580" s="218">
        <v>38.75</v>
      </c>
      <c r="I580" s="219"/>
      <c r="J580" s="220">
        <f>ROUND(I580*H580,2)</f>
        <v>0</v>
      </c>
      <c r="K580" s="216" t="s">
        <v>157</v>
      </c>
      <c r="L580" s="46"/>
      <c r="M580" s="221" t="s">
        <v>19</v>
      </c>
      <c r="N580" s="222" t="s">
        <v>43</v>
      </c>
      <c r="O580" s="86"/>
      <c r="P580" s="223">
        <f>O580*H580</f>
        <v>0</v>
      </c>
      <c r="Q580" s="223">
        <v>0.00059999999999999995</v>
      </c>
      <c r="R580" s="223">
        <f>Q580*H580</f>
        <v>0.023249999999999996</v>
      </c>
      <c r="S580" s="223">
        <v>0</v>
      </c>
      <c r="T580" s="224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5" t="s">
        <v>158</v>
      </c>
      <c r="AT580" s="225" t="s">
        <v>153</v>
      </c>
      <c r="AU580" s="225" t="s">
        <v>82</v>
      </c>
      <c r="AY580" s="19" t="s">
        <v>151</v>
      </c>
      <c r="BE580" s="226">
        <f>IF(N580="základní",J580,0)</f>
        <v>0</v>
      </c>
      <c r="BF580" s="226">
        <f>IF(N580="snížená",J580,0)</f>
        <v>0</v>
      </c>
      <c r="BG580" s="226">
        <f>IF(N580="zákl. přenesená",J580,0)</f>
        <v>0</v>
      </c>
      <c r="BH580" s="226">
        <f>IF(N580="sníž. přenesená",J580,0)</f>
        <v>0</v>
      </c>
      <c r="BI580" s="226">
        <f>IF(N580="nulová",J580,0)</f>
        <v>0</v>
      </c>
      <c r="BJ580" s="19" t="s">
        <v>80</v>
      </c>
      <c r="BK580" s="226">
        <f>ROUND(I580*H580,2)</f>
        <v>0</v>
      </c>
      <c r="BL580" s="19" t="s">
        <v>158</v>
      </c>
      <c r="BM580" s="225" t="s">
        <v>1605</v>
      </c>
    </row>
    <row r="581" s="2" customFormat="1">
      <c r="A581" s="40"/>
      <c r="B581" s="41"/>
      <c r="C581" s="42"/>
      <c r="D581" s="227" t="s">
        <v>160</v>
      </c>
      <c r="E581" s="42"/>
      <c r="F581" s="228" t="s">
        <v>328</v>
      </c>
      <c r="G581" s="42"/>
      <c r="H581" s="42"/>
      <c r="I581" s="229"/>
      <c r="J581" s="42"/>
      <c r="K581" s="42"/>
      <c r="L581" s="46"/>
      <c r="M581" s="230"/>
      <c r="N581" s="231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160</v>
      </c>
      <c r="AU581" s="19" t="s">
        <v>82</v>
      </c>
    </row>
    <row r="582" s="13" customFormat="1">
      <c r="A582" s="13"/>
      <c r="B582" s="232"/>
      <c r="C582" s="233"/>
      <c r="D582" s="227" t="s">
        <v>162</v>
      </c>
      <c r="E582" s="234" t="s">
        <v>19</v>
      </c>
      <c r="F582" s="235" t="s">
        <v>1606</v>
      </c>
      <c r="G582" s="233"/>
      <c r="H582" s="236">
        <v>12.045</v>
      </c>
      <c r="I582" s="237"/>
      <c r="J582" s="233"/>
      <c r="K582" s="233"/>
      <c r="L582" s="238"/>
      <c r="M582" s="239"/>
      <c r="N582" s="240"/>
      <c r="O582" s="240"/>
      <c r="P582" s="240"/>
      <c r="Q582" s="240"/>
      <c r="R582" s="240"/>
      <c r="S582" s="240"/>
      <c r="T582" s="24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2" t="s">
        <v>162</v>
      </c>
      <c r="AU582" s="242" t="s">
        <v>82</v>
      </c>
      <c r="AV582" s="13" t="s">
        <v>82</v>
      </c>
      <c r="AW582" s="13" t="s">
        <v>33</v>
      </c>
      <c r="AX582" s="13" t="s">
        <v>72</v>
      </c>
      <c r="AY582" s="242" t="s">
        <v>151</v>
      </c>
    </row>
    <row r="583" s="13" customFormat="1">
      <c r="A583" s="13"/>
      <c r="B583" s="232"/>
      <c r="C583" s="233"/>
      <c r="D583" s="227" t="s">
        <v>162</v>
      </c>
      <c r="E583" s="234" t="s">
        <v>19</v>
      </c>
      <c r="F583" s="235" t="s">
        <v>1607</v>
      </c>
      <c r="G583" s="233"/>
      <c r="H583" s="236">
        <v>10.705</v>
      </c>
      <c r="I583" s="237"/>
      <c r="J583" s="233"/>
      <c r="K583" s="233"/>
      <c r="L583" s="238"/>
      <c r="M583" s="239"/>
      <c r="N583" s="240"/>
      <c r="O583" s="240"/>
      <c r="P583" s="240"/>
      <c r="Q583" s="240"/>
      <c r="R583" s="240"/>
      <c r="S583" s="240"/>
      <c r="T583" s="24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2" t="s">
        <v>162</v>
      </c>
      <c r="AU583" s="242" t="s">
        <v>82</v>
      </c>
      <c r="AV583" s="13" t="s">
        <v>82</v>
      </c>
      <c r="AW583" s="13" t="s">
        <v>33</v>
      </c>
      <c r="AX583" s="13" t="s">
        <v>72</v>
      </c>
      <c r="AY583" s="242" t="s">
        <v>151</v>
      </c>
    </row>
    <row r="584" s="13" customFormat="1">
      <c r="A584" s="13"/>
      <c r="B584" s="232"/>
      <c r="C584" s="233"/>
      <c r="D584" s="227" t="s">
        <v>162</v>
      </c>
      <c r="E584" s="234" t="s">
        <v>19</v>
      </c>
      <c r="F584" s="235" t="s">
        <v>1608</v>
      </c>
      <c r="G584" s="233"/>
      <c r="H584" s="236">
        <v>16</v>
      </c>
      <c r="I584" s="237"/>
      <c r="J584" s="233"/>
      <c r="K584" s="233"/>
      <c r="L584" s="238"/>
      <c r="M584" s="239"/>
      <c r="N584" s="240"/>
      <c r="O584" s="240"/>
      <c r="P584" s="240"/>
      <c r="Q584" s="240"/>
      <c r="R584" s="240"/>
      <c r="S584" s="240"/>
      <c r="T584" s="24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2" t="s">
        <v>162</v>
      </c>
      <c r="AU584" s="242" t="s">
        <v>82</v>
      </c>
      <c r="AV584" s="13" t="s">
        <v>82</v>
      </c>
      <c r="AW584" s="13" t="s">
        <v>33</v>
      </c>
      <c r="AX584" s="13" t="s">
        <v>72</v>
      </c>
      <c r="AY584" s="242" t="s">
        <v>151</v>
      </c>
    </row>
    <row r="585" s="14" customFormat="1">
      <c r="A585" s="14"/>
      <c r="B585" s="244"/>
      <c r="C585" s="245"/>
      <c r="D585" s="227" t="s">
        <v>162</v>
      </c>
      <c r="E585" s="246" t="s">
        <v>19</v>
      </c>
      <c r="F585" s="247" t="s">
        <v>204</v>
      </c>
      <c r="G585" s="245"/>
      <c r="H585" s="248">
        <v>38.75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4" t="s">
        <v>162</v>
      </c>
      <c r="AU585" s="254" t="s">
        <v>82</v>
      </c>
      <c r="AV585" s="14" t="s">
        <v>158</v>
      </c>
      <c r="AW585" s="14" t="s">
        <v>33</v>
      </c>
      <c r="AX585" s="14" t="s">
        <v>80</v>
      </c>
      <c r="AY585" s="254" t="s">
        <v>151</v>
      </c>
    </row>
    <row r="586" s="2" customFormat="1" ht="16.5" customHeight="1">
      <c r="A586" s="40"/>
      <c r="B586" s="41"/>
      <c r="C586" s="214" t="s">
        <v>1609</v>
      </c>
      <c r="D586" s="214" t="s">
        <v>153</v>
      </c>
      <c r="E586" s="215" t="s">
        <v>1610</v>
      </c>
      <c r="F586" s="216" t="s">
        <v>1611</v>
      </c>
      <c r="G586" s="217" t="s">
        <v>172</v>
      </c>
      <c r="H586" s="218">
        <v>56</v>
      </c>
      <c r="I586" s="219"/>
      <c r="J586" s="220">
        <f>ROUND(I586*H586,2)</f>
        <v>0</v>
      </c>
      <c r="K586" s="216" t="s">
        <v>157</v>
      </c>
      <c r="L586" s="46"/>
      <c r="M586" s="221" t="s">
        <v>19</v>
      </c>
      <c r="N586" s="222" t="s">
        <v>43</v>
      </c>
      <c r="O586" s="86"/>
      <c r="P586" s="223">
        <f>O586*H586</f>
        <v>0</v>
      </c>
      <c r="Q586" s="223">
        <v>0.00033</v>
      </c>
      <c r="R586" s="223">
        <f>Q586*H586</f>
        <v>0.01848</v>
      </c>
      <c r="S586" s="223">
        <v>0</v>
      </c>
      <c r="T586" s="224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5" t="s">
        <v>158</v>
      </c>
      <c r="AT586" s="225" t="s">
        <v>153</v>
      </c>
      <c r="AU586" s="225" t="s">
        <v>82</v>
      </c>
      <c r="AY586" s="19" t="s">
        <v>151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9" t="s">
        <v>80</v>
      </c>
      <c r="BK586" s="226">
        <f>ROUND(I586*H586,2)</f>
        <v>0</v>
      </c>
      <c r="BL586" s="19" t="s">
        <v>158</v>
      </c>
      <c r="BM586" s="225" t="s">
        <v>1612</v>
      </c>
    </row>
    <row r="587" s="2" customFormat="1">
      <c r="A587" s="40"/>
      <c r="B587" s="41"/>
      <c r="C587" s="42"/>
      <c r="D587" s="227" t="s">
        <v>160</v>
      </c>
      <c r="E587" s="42"/>
      <c r="F587" s="228" t="s">
        <v>1613</v>
      </c>
      <c r="G587" s="42"/>
      <c r="H587" s="42"/>
      <c r="I587" s="229"/>
      <c r="J587" s="42"/>
      <c r="K587" s="42"/>
      <c r="L587" s="46"/>
      <c r="M587" s="230"/>
      <c r="N587" s="231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160</v>
      </c>
      <c r="AU587" s="19" t="s">
        <v>82</v>
      </c>
    </row>
    <row r="588" s="13" customFormat="1">
      <c r="A588" s="13"/>
      <c r="B588" s="232"/>
      <c r="C588" s="233"/>
      <c r="D588" s="227" t="s">
        <v>162</v>
      </c>
      <c r="E588" s="234" t="s">
        <v>19</v>
      </c>
      <c r="F588" s="235" t="s">
        <v>1594</v>
      </c>
      <c r="G588" s="233"/>
      <c r="H588" s="236">
        <v>56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2" t="s">
        <v>162</v>
      </c>
      <c r="AU588" s="242" t="s">
        <v>82</v>
      </c>
      <c r="AV588" s="13" t="s">
        <v>82</v>
      </c>
      <c r="AW588" s="13" t="s">
        <v>33</v>
      </c>
      <c r="AX588" s="13" t="s">
        <v>80</v>
      </c>
      <c r="AY588" s="242" t="s">
        <v>151</v>
      </c>
    </row>
    <row r="589" s="2" customFormat="1" ht="16.5" customHeight="1">
      <c r="A589" s="40"/>
      <c r="B589" s="41"/>
      <c r="C589" s="214" t="s">
        <v>1614</v>
      </c>
      <c r="D589" s="214" t="s">
        <v>153</v>
      </c>
      <c r="E589" s="215" t="s">
        <v>1615</v>
      </c>
      <c r="F589" s="216" t="s">
        <v>1616</v>
      </c>
      <c r="G589" s="217" t="s">
        <v>172</v>
      </c>
      <c r="H589" s="218">
        <v>12</v>
      </c>
      <c r="I589" s="219"/>
      <c r="J589" s="220">
        <f>ROUND(I589*H589,2)</f>
        <v>0</v>
      </c>
      <c r="K589" s="216" t="s">
        <v>157</v>
      </c>
      <c r="L589" s="46"/>
      <c r="M589" s="221" t="s">
        <v>19</v>
      </c>
      <c r="N589" s="222" t="s">
        <v>43</v>
      </c>
      <c r="O589" s="86"/>
      <c r="P589" s="223">
        <f>O589*H589</f>
        <v>0</v>
      </c>
      <c r="Q589" s="223">
        <v>0.00033</v>
      </c>
      <c r="R589" s="223">
        <f>Q589*H589</f>
        <v>0.00396</v>
      </c>
      <c r="S589" s="223">
        <v>0</v>
      </c>
      <c r="T589" s="224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5" t="s">
        <v>158</v>
      </c>
      <c r="AT589" s="225" t="s">
        <v>153</v>
      </c>
      <c r="AU589" s="225" t="s">
        <v>82</v>
      </c>
      <c r="AY589" s="19" t="s">
        <v>151</v>
      </c>
      <c r="BE589" s="226">
        <f>IF(N589="základní",J589,0)</f>
        <v>0</v>
      </c>
      <c r="BF589" s="226">
        <f>IF(N589="snížená",J589,0)</f>
        <v>0</v>
      </c>
      <c r="BG589" s="226">
        <f>IF(N589="zákl. přenesená",J589,0)</f>
        <v>0</v>
      </c>
      <c r="BH589" s="226">
        <f>IF(N589="sníž. přenesená",J589,0)</f>
        <v>0</v>
      </c>
      <c r="BI589" s="226">
        <f>IF(N589="nulová",J589,0)</f>
        <v>0</v>
      </c>
      <c r="BJ589" s="19" t="s">
        <v>80</v>
      </c>
      <c r="BK589" s="226">
        <f>ROUND(I589*H589,2)</f>
        <v>0</v>
      </c>
      <c r="BL589" s="19" t="s">
        <v>158</v>
      </c>
      <c r="BM589" s="225" t="s">
        <v>1617</v>
      </c>
    </row>
    <row r="590" s="2" customFormat="1">
      <c r="A590" s="40"/>
      <c r="B590" s="41"/>
      <c r="C590" s="42"/>
      <c r="D590" s="227" t="s">
        <v>160</v>
      </c>
      <c r="E590" s="42"/>
      <c r="F590" s="228" t="s">
        <v>1618</v>
      </c>
      <c r="G590" s="42"/>
      <c r="H590" s="42"/>
      <c r="I590" s="229"/>
      <c r="J590" s="42"/>
      <c r="K590" s="42"/>
      <c r="L590" s="46"/>
      <c r="M590" s="230"/>
      <c r="N590" s="231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160</v>
      </c>
      <c r="AU590" s="19" t="s">
        <v>82</v>
      </c>
    </row>
    <row r="591" s="13" customFormat="1">
      <c r="A591" s="13"/>
      <c r="B591" s="232"/>
      <c r="C591" s="233"/>
      <c r="D591" s="227" t="s">
        <v>162</v>
      </c>
      <c r="E591" s="234" t="s">
        <v>19</v>
      </c>
      <c r="F591" s="235" t="s">
        <v>1600</v>
      </c>
      <c r="G591" s="233"/>
      <c r="H591" s="236">
        <v>12</v>
      </c>
      <c r="I591" s="237"/>
      <c r="J591" s="233"/>
      <c r="K591" s="233"/>
      <c r="L591" s="238"/>
      <c r="M591" s="239"/>
      <c r="N591" s="240"/>
      <c r="O591" s="240"/>
      <c r="P591" s="240"/>
      <c r="Q591" s="240"/>
      <c r="R591" s="240"/>
      <c r="S591" s="240"/>
      <c r="T591" s="24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2" t="s">
        <v>162</v>
      </c>
      <c r="AU591" s="242" t="s">
        <v>82</v>
      </c>
      <c r="AV591" s="13" t="s">
        <v>82</v>
      </c>
      <c r="AW591" s="13" t="s">
        <v>33</v>
      </c>
      <c r="AX591" s="13" t="s">
        <v>80</v>
      </c>
      <c r="AY591" s="242" t="s">
        <v>151</v>
      </c>
    </row>
    <row r="592" s="2" customFormat="1" ht="16.5" customHeight="1">
      <c r="A592" s="40"/>
      <c r="B592" s="41"/>
      <c r="C592" s="214" t="s">
        <v>1619</v>
      </c>
      <c r="D592" s="214" t="s">
        <v>153</v>
      </c>
      <c r="E592" s="215" t="s">
        <v>1620</v>
      </c>
      <c r="F592" s="216" t="s">
        <v>1621</v>
      </c>
      <c r="G592" s="217" t="s">
        <v>172</v>
      </c>
      <c r="H592" s="218">
        <v>55</v>
      </c>
      <c r="I592" s="219"/>
      <c r="J592" s="220">
        <f>ROUND(I592*H592,2)</f>
        <v>0</v>
      </c>
      <c r="K592" s="216" t="s">
        <v>157</v>
      </c>
      <c r="L592" s="46"/>
      <c r="M592" s="221" t="s">
        <v>19</v>
      </c>
      <c r="N592" s="222" t="s">
        <v>43</v>
      </c>
      <c r="O592" s="86"/>
      <c r="P592" s="223">
        <f>O592*H592</f>
        <v>0</v>
      </c>
      <c r="Q592" s="223">
        <v>0.00011</v>
      </c>
      <c r="R592" s="223">
        <f>Q592*H592</f>
        <v>0.0060499999999999998</v>
      </c>
      <c r="S592" s="223">
        <v>0</v>
      </c>
      <c r="T592" s="224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5" t="s">
        <v>158</v>
      </c>
      <c r="AT592" s="225" t="s">
        <v>153</v>
      </c>
      <c r="AU592" s="225" t="s">
        <v>82</v>
      </c>
      <c r="AY592" s="19" t="s">
        <v>151</v>
      </c>
      <c r="BE592" s="226">
        <f>IF(N592="základní",J592,0)</f>
        <v>0</v>
      </c>
      <c r="BF592" s="226">
        <f>IF(N592="snížená",J592,0)</f>
        <v>0</v>
      </c>
      <c r="BG592" s="226">
        <f>IF(N592="zákl. přenesená",J592,0)</f>
        <v>0</v>
      </c>
      <c r="BH592" s="226">
        <f>IF(N592="sníž. přenesená",J592,0)</f>
        <v>0</v>
      </c>
      <c r="BI592" s="226">
        <f>IF(N592="nulová",J592,0)</f>
        <v>0</v>
      </c>
      <c r="BJ592" s="19" t="s">
        <v>80</v>
      </c>
      <c r="BK592" s="226">
        <f>ROUND(I592*H592,2)</f>
        <v>0</v>
      </c>
      <c r="BL592" s="19" t="s">
        <v>158</v>
      </c>
      <c r="BM592" s="225" t="s">
        <v>1622</v>
      </c>
    </row>
    <row r="593" s="2" customFormat="1">
      <c r="A593" s="40"/>
      <c r="B593" s="41"/>
      <c r="C593" s="42"/>
      <c r="D593" s="227" t="s">
        <v>160</v>
      </c>
      <c r="E593" s="42"/>
      <c r="F593" s="228" t="s">
        <v>1623</v>
      </c>
      <c r="G593" s="42"/>
      <c r="H593" s="42"/>
      <c r="I593" s="229"/>
      <c r="J593" s="42"/>
      <c r="K593" s="42"/>
      <c r="L593" s="46"/>
      <c r="M593" s="230"/>
      <c r="N593" s="231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160</v>
      </c>
      <c r="AU593" s="19" t="s">
        <v>82</v>
      </c>
    </row>
    <row r="594" s="13" customFormat="1">
      <c r="A594" s="13"/>
      <c r="B594" s="232"/>
      <c r="C594" s="233"/>
      <c r="D594" s="227" t="s">
        <v>162</v>
      </c>
      <c r="E594" s="234" t="s">
        <v>19</v>
      </c>
      <c r="F594" s="235" t="s">
        <v>1603</v>
      </c>
      <c r="G594" s="233"/>
      <c r="H594" s="236">
        <v>55</v>
      </c>
      <c r="I594" s="237"/>
      <c r="J594" s="233"/>
      <c r="K594" s="233"/>
      <c r="L594" s="238"/>
      <c r="M594" s="239"/>
      <c r="N594" s="240"/>
      <c r="O594" s="240"/>
      <c r="P594" s="240"/>
      <c r="Q594" s="240"/>
      <c r="R594" s="240"/>
      <c r="S594" s="240"/>
      <c r="T594" s="24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2" t="s">
        <v>162</v>
      </c>
      <c r="AU594" s="242" t="s">
        <v>82</v>
      </c>
      <c r="AV594" s="13" t="s">
        <v>82</v>
      </c>
      <c r="AW594" s="13" t="s">
        <v>33</v>
      </c>
      <c r="AX594" s="13" t="s">
        <v>80</v>
      </c>
      <c r="AY594" s="242" t="s">
        <v>151</v>
      </c>
    </row>
    <row r="595" s="2" customFormat="1" ht="16.5" customHeight="1">
      <c r="A595" s="40"/>
      <c r="B595" s="41"/>
      <c r="C595" s="214" t="s">
        <v>1624</v>
      </c>
      <c r="D595" s="214" t="s">
        <v>153</v>
      </c>
      <c r="E595" s="215" t="s">
        <v>1625</v>
      </c>
      <c r="F595" s="216" t="s">
        <v>1626</v>
      </c>
      <c r="G595" s="217" t="s">
        <v>172</v>
      </c>
      <c r="H595" s="218">
        <v>8</v>
      </c>
      <c r="I595" s="219"/>
      <c r="J595" s="220">
        <f>ROUND(I595*H595,2)</f>
        <v>0</v>
      </c>
      <c r="K595" s="216" t="s">
        <v>157</v>
      </c>
      <c r="L595" s="46"/>
      <c r="M595" s="221" t="s">
        <v>19</v>
      </c>
      <c r="N595" s="222" t="s">
        <v>43</v>
      </c>
      <c r="O595" s="86"/>
      <c r="P595" s="223">
        <f>O595*H595</f>
        <v>0</v>
      </c>
      <c r="Q595" s="223">
        <v>0.0021900000000000001</v>
      </c>
      <c r="R595" s="223">
        <f>Q595*H595</f>
        <v>0.017520000000000001</v>
      </c>
      <c r="S595" s="223">
        <v>0</v>
      </c>
      <c r="T595" s="224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5" t="s">
        <v>158</v>
      </c>
      <c r="AT595" s="225" t="s">
        <v>153</v>
      </c>
      <c r="AU595" s="225" t="s">
        <v>82</v>
      </c>
      <c r="AY595" s="19" t="s">
        <v>151</v>
      </c>
      <c r="BE595" s="226">
        <f>IF(N595="základní",J595,0)</f>
        <v>0</v>
      </c>
      <c r="BF595" s="226">
        <f>IF(N595="snížená",J595,0)</f>
        <v>0</v>
      </c>
      <c r="BG595" s="226">
        <f>IF(N595="zákl. přenesená",J595,0)</f>
        <v>0</v>
      </c>
      <c r="BH595" s="226">
        <f>IF(N595="sníž. přenesená",J595,0)</f>
        <v>0</v>
      </c>
      <c r="BI595" s="226">
        <f>IF(N595="nulová",J595,0)</f>
        <v>0</v>
      </c>
      <c r="BJ595" s="19" t="s">
        <v>80</v>
      </c>
      <c r="BK595" s="226">
        <f>ROUND(I595*H595,2)</f>
        <v>0</v>
      </c>
      <c r="BL595" s="19" t="s">
        <v>158</v>
      </c>
      <c r="BM595" s="225" t="s">
        <v>1627</v>
      </c>
    </row>
    <row r="596" s="2" customFormat="1">
      <c r="A596" s="40"/>
      <c r="B596" s="41"/>
      <c r="C596" s="42"/>
      <c r="D596" s="227" t="s">
        <v>160</v>
      </c>
      <c r="E596" s="42"/>
      <c r="F596" s="228" t="s">
        <v>1628</v>
      </c>
      <c r="G596" s="42"/>
      <c r="H596" s="42"/>
      <c r="I596" s="229"/>
      <c r="J596" s="42"/>
      <c r="K596" s="42"/>
      <c r="L596" s="46"/>
      <c r="M596" s="230"/>
      <c r="N596" s="231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160</v>
      </c>
      <c r="AU596" s="19" t="s">
        <v>82</v>
      </c>
    </row>
    <row r="597" s="13" customFormat="1">
      <c r="A597" s="13"/>
      <c r="B597" s="232"/>
      <c r="C597" s="233"/>
      <c r="D597" s="227" t="s">
        <v>162</v>
      </c>
      <c r="E597" s="234" t="s">
        <v>19</v>
      </c>
      <c r="F597" s="235" t="s">
        <v>1629</v>
      </c>
      <c r="G597" s="233"/>
      <c r="H597" s="236">
        <v>8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2" t="s">
        <v>162</v>
      </c>
      <c r="AU597" s="242" t="s">
        <v>82</v>
      </c>
      <c r="AV597" s="13" t="s">
        <v>82</v>
      </c>
      <c r="AW597" s="13" t="s">
        <v>33</v>
      </c>
      <c r="AX597" s="13" t="s">
        <v>80</v>
      </c>
      <c r="AY597" s="242" t="s">
        <v>151</v>
      </c>
    </row>
    <row r="598" s="2" customFormat="1" ht="16.5" customHeight="1">
      <c r="A598" s="40"/>
      <c r="B598" s="41"/>
      <c r="C598" s="214" t="s">
        <v>1630</v>
      </c>
      <c r="D598" s="214" t="s">
        <v>153</v>
      </c>
      <c r="E598" s="215" t="s">
        <v>365</v>
      </c>
      <c r="F598" s="216" t="s">
        <v>366</v>
      </c>
      <c r="G598" s="217" t="s">
        <v>156</v>
      </c>
      <c r="H598" s="218">
        <v>38.75</v>
      </c>
      <c r="I598" s="219"/>
      <c r="J598" s="220">
        <f>ROUND(I598*H598,2)</f>
        <v>0</v>
      </c>
      <c r="K598" s="216" t="s">
        <v>157</v>
      </c>
      <c r="L598" s="46"/>
      <c r="M598" s="221" t="s">
        <v>19</v>
      </c>
      <c r="N598" s="222" t="s">
        <v>43</v>
      </c>
      <c r="O598" s="86"/>
      <c r="P598" s="223">
        <f>O598*H598</f>
        <v>0</v>
      </c>
      <c r="Q598" s="223">
        <v>0.0025999999999999999</v>
      </c>
      <c r="R598" s="223">
        <f>Q598*H598</f>
        <v>0.10074999999999999</v>
      </c>
      <c r="S598" s="223">
        <v>0</v>
      </c>
      <c r="T598" s="224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5" t="s">
        <v>158</v>
      </c>
      <c r="AT598" s="225" t="s">
        <v>153</v>
      </c>
      <c r="AU598" s="225" t="s">
        <v>82</v>
      </c>
      <c r="AY598" s="19" t="s">
        <v>151</v>
      </c>
      <c r="BE598" s="226">
        <f>IF(N598="základní",J598,0)</f>
        <v>0</v>
      </c>
      <c r="BF598" s="226">
        <f>IF(N598="snížená",J598,0)</f>
        <v>0</v>
      </c>
      <c r="BG598" s="226">
        <f>IF(N598="zákl. přenesená",J598,0)</f>
        <v>0</v>
      </c>
      <c r="BH598" s="226">
        <f>IF(N598="sníž. přenesená",J598,0)</f>
        <v>0</v>
      </c>
      <c r="BI598" s="226">
        <f>IF(N598="nulová",J598,0)</f>
        <v>0</v>
      </c>
      <c r="BJ598" s="19" t="s">
        <v>80</v>
      </c>
      <c r="BK598" s="226">
        <f>ROUND(I598*H598,2)</f>
        <v>0</v>
      </c>
      <c r="BL598" s="19" t="s">
        <v>158</v>
      </c>
      <c r="BM598" s="225" t="s">
        <v>1631</v>
      </c>
    </row>
    <row r="599" s="2" customFormat="1">
      <c r="A599" s="40"/>
      <c r="B599" s="41"/>
      <c r="C599" s="42"/>
      <c r="D599" s="227" t="s">
        <v>160</v>
      </c>
      <c r="E599" s="42"/>
      <c r="F599" s="228" t="s">
        <v>368</v>
      </c>
      <c r="G599" s="42"/>
      <c r="H599" s="42"/>
      <c r="I599" s="229"/>
      <c r="J599" s="42"/>
      <c r="K599" s="42"/>
      <c r="L599" s="46"/>
      <c r="M599" s="230"/>
      <c r="N599" s="231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160</v>
      </c>
      <c r="AU599" s="19" t="s">
        <v>82</v>
      </c>
    </row>
    <row r="600" s="13" customFormat="1">
      <c r="A600" s="13"/>
      <c r="B600" s="232"/>
      <c r="C600" s="233"/>
      <c r="D600" s="227" t="s">
        <v>162</v>
      </c>
      <c r="E600" s="234" t="s">
        <v>19</v>
      </c>
      <c r="F600" s="235" t="s">
        <v>1606</v>
      </c>
      <c r="G600" s="233"/>
      <c r="H600" s="236">
        <v>12.045</v>
      </c>
      <c r="I600" s="237"/>
      <c r="J600" s="233"/>
      <c r="K600" s="233"/>
      <c r="L600" s="238"/>
      <c r="M600" s="239"/>
      <c r="N600" s="240"/>
      <c r="O600" s="240"/>
      <c r="P600" s="240"/>
      <c r="Q600" s="240"/>
      <c r="R600" s="240"/>
      <c r="S600" s="240"/>
      <c r="T600" s="24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2" t="s">
        <v>162</v>
      </c>
      <c r="AU600" s="242" t="s">
        <v>82</v>
      </c>
      <c r="AV600" s="13" t="s">
        <v>82</v>
      </c>
      <c r="AW600" s="13" t="s">
        <v>33</v>
      </c>
      <c r="AX600" s="13" t="s">
        <v>72</v>
      </c>
      <c r="AY600" s="242" t="s">
        <v>151</v>
      </c>
    </row>
    <row r="601" s="13" customFormat="1">
      <c r="A601" s="13"/>
      <c r="B601" s="232"/>
      <c r="C601" s="233"/>
      <c r="D601" s="227" t="s">
        <v>162</v>
      </c>
      <c r="E601" s="234" t="s">
        <v>19</v>
      </c>
      <c r="F601" s="235" t="s">
        <v>1607</v>
      </c>
      <c r="G601" s="233"/>
      <c r="H601" s="236">
        <v>10.705</v>
      </c>
      <c r="I601" s="237"/>
      <c r="J601" s="233"/>
      <c r="K601" s="233"/>
      <c r="L601" s="238"/>
      <c r="M601" s="239"/>
      <c r="N601" s="240"/>
      <c r="O601" s="240"/>
      <c r="P601" s="240"/>
      <c r="Q601" s="240"/>
      <c r="R601" s="240"/>
      <c r="S601" s="240"/>
      <c r="T601" s="24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2" t="s">
        <v>162</v>
      </c>
      <c r="AU601" s="242" t="s">
        <v>82</v>
      </c>
      <c r="AV601" s="13" t="s">
        <v>82</v>
      </c>
      <c r="AW601" s="13" t="s">
        <v>33</v>
      </c>
      <c r="AX601" s="13" t="s">
        <v>72</v>
      </c>
      <c r="AY601" s="242" t="s">
        <v>151</v>
      </c>
    </row>
    <row r="602" s="13" customFormat="1">
      <c r="A602" s="13"/>
      <c r="B602" s="232"/>
      <c r="C602" s="233"/>
      <c r="D602" s="227" t="s">
        <v>162</v>
      </c>
      <c r="E602" s="234" t="s">
        <v>19</v>
      </c>
      <c r="F602" s="235" t="s">
        <v>1608</v>
      </c>
      <c r="G602" s="233"/>
      <c r="H602" s="236">
        <v>16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2" t="s">
        <v>162</v>
      </c>
      <c r="AU602" s="242" t="s">
        <v>82</v>
      </c>
      <c r="AV602" s="13" t="s">
        <v>82</v>
      </c>
      <c r="AW602" s="13" t="s">
        <v>33</v>
      </c>
      <c r="AX602" s="13" t="s">
        <v>72</v>
      </c>
      <c r="AY602" s="242" t="s">
        <v>151</v>
      </c>
    </row>
    <row r="603" s="14" customFormat="1">
      <c r="A603" s="14"/>
      <c r="B603" s="244"/>
      <c r="C603" s="245"/>
      <c r="D603" s="227" t="s">
        <v>162</v>
      </c>
      <c r="E603" s="246" t="s">
        <v>19</v>
      </c>
      <c r="F603" s="247" t="s">
        <v>204</v>
      </c>
      <c r="G603" s="245"/>
      <c r="H603" s="248">
        <v>38.75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4" t="s">
        <v>162</v>
      </c>
      <c r="AU603" s="254" t="s">
        <v>82</v>
      </c>
      <c r="AV603" s="14" t="s">
        <v>158</v>
      </c>
      <c r="AW603" s="14" t="s">
        <v>33</v>
      </c>
      <c r="AX603" s="14" t="s">
        <v>80</v>
      </c>
      <c r="AY603" s="254" t="s">
        <v>151</v>
      </c>
    </row>
    <row r="604" s="2" customFormat="1" ht="16.5" customHeight="1">
      <c r="A604" s="40"/>
      <c r="B604" s="41"/>
      <c r="C604" s="214" t="s">
        <v>1632</v>
      </c>
      <c r="D604" s="214" t="s">
        <v>153</v>
      </c>
      <c r="E604" s="215" t="s">
        <v>1633</v>
      </c>
      <c r="F604" s="216" t="s">
        <v>1634</v>
      </c>
      <c r="G604" s="217" t="s">
        <v>172</v>
      </c>
      <c r="H604" s="218">
        <v>123</v>
      </c>
      <c r="I604" s="219"/>
      <c r="J604" s="220">
        <f>ROUND(I604*H604,2)</f>
        <v>0</v>
      </c>
      <c r="K604" s="216" t="s">
        <v>157</v>
      </c>
      <c r="L604" s="46"/>
      <c r="M604" s="221" t="s">
        <v>19</v>
      </c>
      <c r="N604" s="222" t="s">
        <v>43</v>
      </c>
      <c r="O604" s="86"/>
      <c r="P604" s="223">
        <f>O604*H604</f>
        <v>0</v>
      </c>
      <c r="Q604" s="223">
        <v>0</v>
      </c>
      <c r="R604" s="223">
        <f>Q604*H604</f>
        <v>0</v>
      </c>
      <c r="S604" s="223">
        <v>0</v>
      </c>
      <c r="T604" s="224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5" t="s">
        <v>158</v>
      </c>
      <c r="AT604" s="225" t="s">
        <v>153</v>
      </c>
      <c r="AU604" s="225" t="s">
        <v>82</v>
      </c>
      <c r="AY604" s="19" t="s">
        <v>151</v>
      </c>
      <c r="BE604" s="226">
        <f>IF(N604="základní",J604,0)</f>
        <v>0</v>
      </c>
      <c r="BF604" s="226">
        <f>IF(N604="snížená",J604,0)</f>
        <v>0</v>
      </c>
      <c r="BG604" s="226">
        <f>IF(N604="zákl. přenesená",J604,0)</f>
        <v>0</v>
      </c>
      <c r="BH604" s="226">
        <f>IF(N604="sníž. přenesená",J604,0)</f>
        <v>0</v>
      </c>
      <c r="BI604" s="226">
        <f>IF(N604="nulová",J604,0)</f>
        <v>0</v>
      </c>
      <c r="BJ604" s="19" t="s">
        <v>80</v>
      </c>
      <c r="BK604" s="226">
        <f>ROUND(I604*H604,2)</f>
        <v>0</v>
      </c>
      <c r="BL604" s="19" t="s">
        <v>158</v>
      </c>
      <c r="BM604" s="225" t="s">
        <v>1635</v>
      </c>
    </row>
    <row r="605" s="2" customFormat="1">
      <c r="A605" s="40"/>
      <c r="B605" s="41"/>
      <c r="C605" s="42"/>
      <c r="D605" s="227" t="s">
        <v>160</v>
      </c>
      <c r="E605" s="42"/>
      <c r="F605" s="228" t="s">
        <v>1636</v>
      </c>
      <c r="G605" s="42"/>
      <c r="H605" s="42"/>
      <c r="I605" s="229"/>
      <c r="J605" s="42"/>
      <c r="K605" s="42"/>
      <c r="L605" s="46"/>
      <c r="M605" s="230"/>
      <c r="N605" s="231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160</v>
      </c>
      <c r="AU605" s="19" t="s">
        <v>82</v>
      </c>
    </row>
    <row r="606" s="13" customFormat="1">
      <c r="A606" s="13"/>
      <c r="B606" s="232"/>
      <c r="C606" s="233"/>
      <c r="D606" s="227" t="s">
        <v>162</v>
      </c>
      <c r="E606" s="234" t="s">
        <v>19</v>
      </c>
      <c r="F606" s="235" t="s">
        <v>1594</v>
      </c>
      <c r="G606" s="233"/>
      <c r="H606" s="236">
        <v>56</v>
      </c>
      <c r="I606" s="237"/>
      <c r="J606" s="233"/>
      <c r="K606" s="233"/>
      <c r="L606" s="238"/>
      <c r="M606" s="239"/>
      <c r="N606" s="240"/>
      <c r="O606" s="240"/>
      <c r="P606" s="240"/>
      <c r="Q606" s="240"/>
      <c r="R606" s="240"/>
      <c r="S606" s="240"/>
      <c r="T606" s="24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2" t="s">
        <v>162</v>
      </c>
      <c r="AU606" s="242" t="s">
        <v>82</v>
      </c>
      <c r="AV606" s="13" t="s">
        <v>82</v>
      </c>
      <c r="AW606" s="13" t="s">
        <v>33</v>
      </c>
      <c r="AX606" s="13" t="s">
        <v>72</v>
      </c>
      <c r="AY606" s="242" t="s">
        <v>151</v>
      </c>
    </row>
    <row r="607" s="13" customFormat="1">
      <c r="A607" s="13"/>
      <c r="B607" s="232"/>
      <c r="C607" s="233"/>
      <c r="D607" s="227" t="s">
        <v>162</v>
      </c>
      <c r="E607" s="234" t="s">
        <v>19</v>
      </c>
      <c r="F607" s="235" t="s">
        <v>1600</v>
      </c>
      <c r="G607" s="233"/>
      <c r="H607" s="236">
        <v>12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2" t="s">
        <v>162</v>
      </c>
      <c r="AU607" s="242" t="s">
        <v>82</v>
      </c>
      <c r="AV607" s="13" t="s">
        <v>82</v>
      </c>
      <c r="AW607" s="13" t="s">
        <v>33</v>
      </c>
      <c r="AX607" s="13" t="s">
        <v>72</v>
      </c>
      <c r="AY607" s="242" t="s">
        <v>151</v>
      </c>
    </row>
    <row r="608" s="13" customFormat="1">
      <c r="A608" s="13"/>
      <c r="B608" s="232"/>
      <c r="C608" s="233"/>
      <c r="D608" s="227" t="s">
        <v>162</v>
      </c>
      <c r="E608" s="234" t="s">
        <v>19</v>
      </c>
      <c r="F608" s="235" t="s">
        <v>1603</v>
      </c>
      <c r="G608" s="233"/>
      <c r="H608" s="236">
        <v>55</v>
      </c>
      <c r="I608" s="237"/>
      <c r="J608" s="233"/>
      <c r="K608" s="233"/>
      <c r="L608" s="238"/>
      <c r="M608" s="239"/>
      <c r="N608" s="240"/>
      <c r="O608" s="240"/>
      <c r="P608" s="240"/>
      <c r="Q608" s="240"/>
      <c r="R608" s="240"/>
      <c r="S608" s="240"/>
      <c r="T608" s="24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2" t="s">
        <v>162</v>
      </c>
      <c r="AU608" s="242" t="s">
        <v>82</v>
      </c>
      <c r="AV608" s="13" t="s">
        <v>82</v>
      </c>
      <c r="AW608" s="13" t="s">
        <v>33</v>
      </c>
      <c r="AX608" s="13" t="s">
        <v>72</v>
      </c>
      <c r="AY608" s="242" t="s">
        <v>151</v>
      </c>
    </row>
    <row r="609" s="14" customFormat="1">
      <c r="A609" s="14"/>
      <c r="B609" s="244"/>
      <c r="C609" s="245"/>
      <c r="D609" s="227" t="s">
        <v>162</v>
      </c>
      <c r="E609" s="246" t="s">
        <v>19</v>
      </c>
      <c r="F609" s="247" t="s">
        <v>204</v>
      </c>
      <c r="G609" s="245"/>
      <c r="H609" s="248">
        <v>123</v>
      </c>
      <c r="I609" s="249"/>
      <c r="J609" s="245"/>
      <c r="K609" s="245"/>
      <c r="L609" s="250"/>
      <c r="M609" s="251"/>
      <c r="N609" s="252"/>
      <c r="O609" s="252"/>
      <c r="P609" s="252"/>
      <c r="Q609" s="252"/>
      <c r="R609" s="252"/>
      <c r="S609" s="252"/>
      <c r="T609" s="25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4" t="s">
        <v>162</v>
      </c>
      <c r="AU609" s="254" t="s">
        <v>82</v>
      </c>
      <c r="AV609" s="14" t="s">
        <v>158</v>
      </c>
      <c r="AW609" s="14" t="s">
        <v>33</v>
      </c>
      <c r="AX609" s="14" t="s">
        <v>80</v>
      </c>
      <c r="AY609" s="254" t="s">
        <v>151</v>
      </c>
    </row>
    <row r="610" s="2" customFormat="1" ht="16.5" customHeight="1">
      <c r="A610" s="40"/>
      <c r="B610" s="41"/>
      <c r="C610" s="214" t="s">
        <v>1637</v>
      </c>
      <c r="D610" s="214" t="s">
        <v>153</v>
      </c>
      <c r="E610" s="215" t="s">
        <v>1638</v>
      </c>
      <c r="F610" s="216" t="s">
        <v>1639</v>
      </c>
      <c r="G610" s="217" t="s">
        <v>156</v>
      </c>
      <c r="H610" s="218">
        <v>38.75</v>
      </c>
      <c r="I610" s="219"/>
      <c r="J610" s="220">
        <f>ROUND(I610*H610,2)</f>
        <v>0</v>
      </c>
      <c r="K610" s="216" t="s">
        <v>157</v>
      </c>
      <c r="L610" s="46"/>
      <c r="M610" s="221" t="s">
        <v>19</v>
      </c>
      <c r="N610" s="222" t="s">
        <v>43</v>
      </c>
      <c r="O610" s="86"/>
      <c r="P610" s="223">
        <f>O610*H610</f>
        <v>0</v>
      </c>
      <c r="Q610" s="223">
        <v>1.0000000000000001E-05</v>
      </c>
      <c r="R610" s="223">
        <f>Q610*H610</f>
        <v>0.00038750000000000004</v>
      </c>
      <c r="S610" s="223">
        <v>0</v>
      </c>
      <c r="T610" s="224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5" t="s">
        <v>158</v>
      </c>
      <c r="AT610" s="225" t="s">
        <v>153</v>
      </c>
      <c r="AU610" s="225" t="s">
        <v>82</v>
      </c>
      <c r="AY610" s="19" t="s">
        <v>151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9" t="s">
        <v>80</v>
      </c>
      <c r="BK610" s="226">
        <f>ROUND(I610*H610,2)</f>
        <v>0</v>
      </c>
      <c r="BL610" s="19" t="s">
        <v>158</v>
      </c>
      <c r="BM610" s="225" t="s">
        <v>1640</v>
      </c>
    </row>
    <row r="611" s="2" customFormat="1">
      <c r="A611" s="40"/>
      <c r="B611" s="41"/>
      <c r="C611" s="42"/>
      <c r="D611" s="227" t="s">
        <v>160</v>
      </c>
      <c r="E611" s="42"/>
      <c r="F611" s="228" t="s">
        <v>1641</v>
      </c>
      <c r="G611" s="42"/>
      <c r="H611" s="42"/>
      <c r="I611" s="229"/>
      <c r="J611" s="42"/>
      <c r="K611" s="42"/>
      <c r="L611" s="46"/>
      <c r="M611" s="230"/>
      <c r="N611" s="231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160</v>
      </c>
      <c r="AU611" s="19" t="s">
        <v>82</v>
      </c>
    </row>
    <row r="612" s="13" customFormat="1">
      <c r="A612" s="13"/>
      <c r="B612" s="232"/>
      <c r="C612" s="233"/>
      <c r="D612" s="227" t="s">
        <v>162</v>
      </c>
      <c r="E612" s="234" t="s">
        <v>19</v>
      </c>
      <c r="F612" s="235" t="s">
        <v>1606</v>
      </c>
      <c r="G612" s="233"/>
      <c r="H612" s="236">
        <v>12.045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162</v>
      </c>
      <c r="AU612" s="242" t="s">
        <v>82</v>
      </c>
      <c r="AV612" s="13" t="s">
        <v>82</v>
      </c>
      <c r="AW612" s="13" t="s">
        <v>33</v>
      </c>
      <c r="AX612" s="13" t="s">
        <v>72</v>
      </c>
      <c r="AY612" s="242" t="s">
        <v>151</v>
      </c>
    </row>
    <row r="613" s="13" customFormat="1">
      <c r="A613" s="13"/>
      <c r="B613" s="232"/>
      <c r="C613" s="233"/>
      <c r="D613" s="227" t="s">
        <v>162</v>
      </c>
      <c r="E613" s="234" t="s">
        <v>19</v>
      </c>
      <c r="F613" s="235" t="s">
        <v>1607</v>
      </c>
      <c r="G613" s="233"/>
      <c r="H613" s="236">
        <v>10.705</v>
      </c>
      <c r="I613" s="237"/>
      <c r="J613" s="233"/>
      <c r="K613" s="233"/>
      <c r="L613" s="238"/>
      <c r="M613" s="239"/>
      <c r="N613" s="240"/>
      <c r="O613" s="240"/>
      <c r="P613" s="240"/>
      <c r="Q613" s="240"/>
      <c r="R613" s="240"/>
      <c r="S613" s="240"/>
      <c r="T613" s="24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2" t="s">
        <v>162</v>
      </c>
      <c r="AU613" s="242" t="s">
        <v>82</v>
      </c>
      <c r="AV613" s="13" t="s">
        <v>82</v>
      </c>
      <c r="AW613" s="13" t="s">
        <v>33</v>
      </c>
      <c r="AX613" s="13" t="s">
        <v>72</v>
      </c>
      <c r="AY613" s="242" t="s">
        <v>151</v>
      </c>
    </row>
    <row r="614" s="13" customFormat="1">
      <c r="A614" s="13"/>
      <c r="B614" s="232"/>
      <c r="C614" s="233"/>
      <c r="D614" s="227" t="s">
        <v>162</v>
      </c>
      <c r="E614" s="234" t="s">
        <v>19</v>
      </c>
      <c r="F614" s="235" t="s">
        <v>1608</v>
      </c>
      <c r="G614" s="233"/>
      <c r="H614" s="236">
        <v>16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2" t="s">
        <v>162</v>
      </c>
      <c r="AU614" s="242" t="s">
        <v>82</v>
      </c>
      <c r="AV614" s="13" t="s">
        <v>82</v>
      </c>
      <c r="AW614" s="13" t="s">
        <v>33</v>
      </c>
      <c r="AX614" s="13" t="s">
        <v>72</v>
      </c>
      <c r="AY614" s="242" t="s">
        <v>151</v>
      </c>
    </row>
    <row r="615" s="14" customFormat="1">
      <c r="A615" s="14"/>
      <c r="B615" s="244"/>
      <c r="C615" s="245"/>
      <c r="D615" s="227" t="s">
        <v>162</v>
      </c>
      <c r="E615" s="246" t="s">
        <v>19</v>
      </c>
      <c r="F615" s="247" t="s">
        <v>204</v>
      </c>
      <c r="G615" s="245"/>
      <c r="H615" s="248">
        <v>38.75</v>
      </c>
      <c r="I615" s="249"/>
      <c r="J615" s="245"/>
      <c r="K615" s="245"/>
      <c r="L615" s="250"/>
      <c r="M615" s="251"/>
      <c r="N615" s="252"/>
      <c r="O615" s="252"/>
      <c r="P615" s="252"/>
      <c r="Q615" s="252"/>
      <c r="R615" s="252"/>
      <c r="S615" s="252"/>
      <c r="T615" s="253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4" t="s">
        <v>162</v>
      </c>
      <c r="AU615" s="254" t="s">
        <v>82</v>
      </c>
      <c r="AV615" s="14" t="s">
        <v>158</v>
      </c>
      <c r="AW615" s="14" t="s">
        <v>33</v>
      </c>
      <c r="AX615" s="14" t="s">
        <v>80</v>
      </c>
      <c r="AY615" s="254" t="s">
        <v>151</v>
      </c>
    </row>
    <row r="616" s="2" customFormat="1" ht="16.5" customHeight="1">
      <c r="A616" s="40"/>
      <c r="B616" s="41"/>
      <c r="C616" s="214" t="s">
        <v>1642</v>
      </c>
      <c r="D616" s="214" t="s">
        <v>153</v>
      </c>
      <c r="E616" s="215" t="s">
        <v>1643</v>
      </c>
      <c r="F616" s="216" t="s">
        <v>1644</v>
      </c>
      <c r="G616" s="217" t="s">
        <v>172</v>
      </c>
      <c r="H616" s="218">
        <v>11.529999999999999</v>
      </c>
      <c r="I616" s="219"/>
      <c r="J616" s="220">
        <f>ROUND(I616*H616,2)</f>
        <v>0</v>
      </c>
      <c r="K616" s="216" t="s">
        <v>157</v>
      </c>
      <c r="L616" s="46"/>
      <c r="M616" s="221" t="s">
        <v>19</v>
      </c>
      <c r="N616" s="222" t="s">
        <v>43</v>
      </c>
      <c r="O616" s="86"/>
      <c r="P616" s="223">
        <f>O616*H616</f>
        <v>0</v>
      </c>
      <c r="Q616" s="223">
        <v>0.16849</v>
      </c>
      <c r="R616" s="223">
        <f>Q616*H616</f>
        <v>1.9426896999999999</v>
      </c>
      <c r="S616" s="223">
        <v>0</v>
      </c>
      <c r="T616" s="224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5" t="s">
        <v>158</v>
      </c>
      <c r="AT616" s="225" t="s">
        <v>153</v>
      </c>
      <c r="AU616" s="225" t="s">
        <v>82</v>
      </c>
      <c r="AY616" s="19" t="s">
        <v>151</v>
      </c>
      <c r="BE616" s="226">
        <f>IF(N616="základní",J616,0)</f>
        <v>0</v>
      </c>
      <c r="BF616" s="226">
        <f>IF(N616="snížená",J616,0)</f>
        <v>0</v>
      </c>
      <c r="BG616" s="226">
        <f>IF(N616="zákl. přenesená",J616,0)</f>
        <v>0</v>
      </c>
      <c r="BH616" s="226">
        <f>IF(N616="sníž. přenesená",J616,0)</f>
        <v>0</v>
      </c>
      <c r="BI616" s="226">
        <f>IF(N616="nulová",J616,0)</f>
        <v>0</v>
      </c>
      <c r="BJ616" s="19" t="s">
        <v>80</v>
      </c>
      <c r="BK616" s="226">
        <f>ROUND(I616*H616,2)</f>
        <v>0</v>
      </c>
      <c r="BL616" s="19" t="s">
        <v>158</v>
      </c>
      <c r="BM616" s="225" t="s">
        <v>1645</v>
      </c>
    </row>
    <row r="617" s="2" customFormat="1">
      <c r="A617" s="40"/>
      <c r="B617" s="41"/>
      <c r="C617" s="42"/>
      <c r="D617" s="227" t="s">
        <v>160</v>
      </c>
      <c r="E617" s="42"/>
      <c r="F617" s="228" t="s">
        <v>1646</v>
      </c>
      <c r="G617" s="42"/>
      <c r="H617" s="42"/>
      <c r="I617" s="229"/>
      <c r="J617" s="42"/>
      <c r="K617" s="42"/>
      <c r="L617" s="46"/>
      <c r="M617" s="230"/>
      <c r="N617" s="231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160</v>
      </c>
      <c r="AU617" s="19" t="s">
        <v>82</v>
      </c>
    </row>
    <row r="618" s="13" customFormat="1">
      <c r="A618" s="13"/>
      <c r="B618" s="232"/>
      <c r="C618" s="233"/>
      <c r="D618" s="227" t="s">
        <v>162</v>
      </c>
      <c r="E618" s="234" t="s">
        <v>19</v>
      </c>
      <c r="F618" s="235" t="s">
        <v>1647</v>
      </c>
      <c r="G618" s="233"/>
      <c r="H618" s="236">
        <v>7.5300000000000002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2" t="s">
        <v>162</v>
      </c>
      <c r="AU618" s="242" t="s">
        <v>82</v>
      </c>
      <c r="AV618" s="13" t="s">
        <v>82</v>
      </c>
      <c r="AW618" s="13" t="s">
        <v>33</v>
      </c>
      <c r="AX618" s="13" t="s">
        <v>72</v>
      </c>
      <c r="AY618" s="242" t="s">
        <v>151</v>
      </c>
    </row>
    <row r="619" s="13" customFormat="1">
      <c r="A619" s="13"/>
      <c r="B619" s="232"/>
      <c r="C619" s="233"/>
      <c r="D619" s="227" t="s">
        <v>162</v>
      </c>
      <c r="E619" s="234" t="s">
        <v>19</v>
      </c>
      <c r="F619" s="235" t="s">
        <v>1648</v>
      </c>
      <c r="G619" s="233"/>
      <c r="H619" s="236">
        <v>4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2" t="s">
        <v>162</v>
      </c>
      <c r="AU619" s="242" t="s">
        <v>82</v>
      </c>
      <c r="AV619" s="13" t="s">
        <v>82</v>
      </c>
      <c r="AW619" s="13" t="s">
        <v>33</v>
      </c>
      <c r="AX619" s="13" t="s">
        <v>72</v>
      </c>
      <c r="AY619" s="242" t="s">
        <v>151</v>
      </c>
    </row>
    <row r="620" s="14" customFormat="1">
      <c r="A620" s="14"/>
      <c r="B620" s="244"/>
      <c r="C620" s="245"/>
      <c r="D620" s="227" t="s">
        <v>162</v>
      </c>
      <c r="E620" s="246" t="s">
        <v>19</v>
      </c>
      <c r="F620" s="247" t="s">
        <v>204</v>
      </c>
      <c r="G620" s="245"/>
      <c r="H620" s="248">
        <v>11.530000000000001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4" t="s">
        <v>162</v>
      </c>
      <c r="AU620" s="254" t="s">
        <v>82</v>
      </c>
      <c r="AV620" s="14" t="s">
        <v>158</v>
      </c>
      <c r="AW620" s="14" t="s">
        <v>33</v>
      </c>
      <c r="AX620" s="14" t="s">
        <v>80</v>
      </c>
      <c r="AY620" s="254" t="s">
        <v>151</v>
      </c>
    </row>
    <row r="621" s="2" customFormat="1" ht="16.5" customHeight="1">
      <c r="A621" s="40"/>
      <c r="B621" s="41"/>
      <c r="C621" s="280" t="s">
        <v>1649</v>
      </c>
      <c r="D621" s="280" t="s">
        <v>455</v>
      </c>
      <c r="E621" s="281" t="s">
        <v>1650</v>
      </c>
      <c r="F621" s="282" t="s">
        <v>1651</v>
      </c>
      <c r="G621" s="283" t="s">
        <v>172</v>
      </c>
      <c r="H621" s="284">
        <v>1.73</v>
      </c>
      <c r="I621" s="285"/>
      <c r="J621" s="286">
        <f>ROUND(I621*H621,2)</f>
        <v>0</v>
      </c>
      <c r="K621" s="282" t="s">
        <v>157</v>
      </c>
      <c r="L621" s="287"/>
      <c r="M621" s="288" t="s">
        <v>19</v>
      </c>
      <c r="N621" s="289" t="s">
        <v>43</v>
      </c>
      <c r="O621" s="86"/>
      <c r="P621" s="223">
        <f>O621*H621</f>
        <v>0</v>
      </c>
      <c r="Q621" s="223">
        <v>0.125</v>
      </c>
      <c r="R621" s="223">
        <f>Q621*H621</f>
        <v>0.21625</v>
      </c>
      <c r="S621" s="223">
        <v>0</v>
      </c>
      <c r="T621" s="224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5" t="s">
        <v>205</v>
      </c>
      <c r="AT621" s="225" t="s">
        <v>455</v>
      </c>
      <c r="AU621" s="225" t="s">
        <v>82</v>
      </c>
      <c r="AY621" s="19" t="s">
        <v>151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9" t="s">
        <v>80</v>
      </c>
      <c r="BK621" s="226">
        <f>ROUND(I621*H621,2)</f>
        <v>0</v>
      </c>
      <c r="BL621" s="19" t="s">
        <v>158</v>
      </c>
      <c r="BM621" s="225" t="s">
        <v>1652</v>
      </c>
    </row>
    <row r="622" s="2" customFormat="1">
      <c r="A622" s="40"/>
      <c r="B622" s="41"/>
      <c r="C622" s="42"/>
      <c r="D622" s="227" t="s">
        <v>160</v>
      </c>
      <c r="E622" s="42"/>
      <c r="F622" s="228" t="s">
        <v>1651</v>
      </c>
      <c r="G622" s="42"/>
      <c r="H622" s="42"/>
      <c r="I622" s="229"/>
      <c r="J622" s="42"/>
      <c r="K622" s="42"/>
      <c r="L622" s="46"/>
      <c r="M622" s="230"/>
      <c r="N622" s="231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160</v>
      </c>
      <c r="AU622" s="19" t="s">
        <v>82</v>
      </c>
    </row>
    <row r="623" s="2" customFormat="1">
      <c r="A623" s="40"/>
      <c r="B623" s="41"/>
      <c r="C623" s="42"/>
      <c r="D623" s="227" t="s">
        <v>175</v>
      </c>
      <c r="E623" s="42"/>
      <c r="F623" s="243" t="s">
        <v>1653</v>
      </c>
      <c r="G623" s="42"/>
      <c r="H623" s="42"/>
      <c r="I623" s="229"/>
      <c r="J623" s="42"/>
      <c r="K623" s="42"/>
      <c r="L623" s="46"/>
      <c r="M623" s="230"/>
      <c r="N623" s="231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175</v>
      </c>
      <c r="AU623" s="19" t="s">
        <v>82</v>
      </c>
    </row>
    <row r="624" s="13" customFormat="1">
      <c r="A624" s="13"/>
      <c r="B624" s="232"/>
      <c r="C624" s="233"/>
      <c r="D624" s="227" t="s">
        <v>162</v>
      </c>
      <c r="E624" s="233"/>
      <c r="F624" s="235" t="s">
        <v>1654</v>
      </c>
      <c r="G624" s="233"/>
      <c r="H624" s="236">
        <v>1.73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2" t="s">
        <v>162</v>
      </c>
      <c r="AU624" s="242" t="s">
        <v>82</v>
      </c>
      <c r="AV624" s="13" t="s">
        <v>82</v>
      </c>
      <c r="AW624" s="13" t="s">
        <v>4</v>
      </c>
      <c r="AX624" s="13" t="s">
        <v>80</v>
      </c>
      <c r="AY624" s="242" t="s">
        <v>151</v>
      </c>
    </row>
    <row r="625" s="2" customFormat="1" ht="16.5" customHeight="1">
      <c r="A625" s="40"/>
      <c r="B625" s="41"/>
      <c r="C625" s="214" t="s">
        <v>1655</v>
      </c>
      <c r="D625" s="214" t="s">
        <v>153</v>
      </c>
      <c r="E625" s="215" t="s">
        <v>1656</v>
      </c>
      <c r="F625" s="216" t="s">
        <v>1657</v>
      </c>
      <c r="G625" s="217" t="s">
        <v>172</v>
      </c>
      <c r="H625" s="218">
        <v>15.08</v>
      </c>
      <c r="I625" s="219"/>
      <c r="J625" s="220">
        <f>ROUND(I625*H625,2)</f>
        <v>0</v>
      </c>
      <c r="K625" s="216" t="s">
        <v>157</v>
      </c>
      <c r="L625" s="46"/>
      <c r="M625" s="221" t="s">
        <v>19</v>
      </c>
      <c r="N625" s="222" t="s">
        <v>43</v>
      </c>
      <c r="O625" s="86"/>
      <c r="P625" s="223">
        <f>O625*H625</f>
        <v>0</v>
      </c>
      <c r="Q625" s="223">
        <v>0.041250000000000002</v>
      </c>
      <c r="R625" s="223">
        <f>Q625*H625</f>
        <v>0.62204999999999999</v>
      </c>
      <c r="S625" s="223">
        <v>0</v>
      </c>
      <c r="T625" s="224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5" t="s">
        <v>158</v>
      </c>
      <c r="AT625" s="225" t="s">
        <v>153</v>
      </c>
      <c r="AU625" s="225" t="s">
        <v>82</v>
      </c>
      <c r="AY625" s="19" t="s">
        <v>151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9" t="s">
        <v>80</v>
      </c>
      <c r="BK625" s="226">
        <f>ROUND(I625*H625,2)</f>
        <v>0</v>
      </c>
      <c r="BL625" s="19" t="s">
        <v>158</v>
      </c>
      <c r="BM625" s="225" t="s">
        <v>1658</v>
      </c>
    </row>
    <row r="626" s="2" customFormat="1">
      <c r="A626" s="40"/>
      <c r="B626" s="41"/>
      <c r="C626" s="42"/>
      <c r="D626" s="227" t="s">
        <v>160</v>
      </c>
      <c r="E626" s="42"/>
      <c r="F626" s="228" t="s">
        <v>1659</v>
      </c>
      <c r="G626" s="42"/>
      <c r="H626" s="42"/>
      <c r="I626" s="229"/>
      <c r="J626" s="42"/>
      <c r="K626" s="42"/>
      <c r="L626" s="46"/>
      <c r="M626" s="230"/>
      <c r="N626" s="231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160</v>
      </c>
      <c r="AU626" s="19" t="s">
        <v>82</v>
      </c>
    </row>
    <row r="627" s="2" customFormat="1">
      <c r="A627" s="40"/>
      <c r="B627" s="41"/>
      <c r="C627" s="42"/>
      <c r="D627" s="227" t="s">
        <v>175</v>
      </c>
      <c r="E627" s="42"/>
      <c r="F627" s="243" t="s">
        <v>1660</v>
      </c>
      <c r="G627" s="42"/>
      <c r="H627" s="42"/>
      <c r="I627" s="229"/>
      <c r="J627" s="42"/>
      <c r="K627" s="42"/>
      <c r="L627" s="46"/>
      <c r="M627" s="230"/>
      <c r="N627" s="231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175</v>
      </c>
      <c r="AU627" s="19" t="s">
        <v>82</v>
      </c>
    </row>
    <row r="628" s="13" customFormat="1">
      <c r="A628" s="13"/>
      <c r="B628" s="232"/>
      <c r="C628" s="233"/>
      <c r="D628" s="227" t="s">
        <v>162</v>
      </c>
      <c r="E628" s="234" t="s">
        <v>19</v>
      </c>
      <c r="F628" s="235" t="s">
        <v>1661</v>
      </c>
      <c r="G628" s="233"/>
      <c r="H628" s="236">
        <v>15.08</v>
      </c>
      <c r="I628" s="237"/>
      <c r="J628" s="233"/>
      <c r="K628" s="233"/>
      <c r="L628" s="238"/>
      <c r="M628" s="239"/>
      <c r="N628" s="240"/>
      <c r="O628" s="240"/>
      <c r="P628" s="240"/>
      <c r="Q628" s="240"/>
      <c r="R628" s="240"/>
      <c r="S628" s="240"/>
      <c r="T628" s="24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2" t="s">
        <v>162</v>
      </c>
      <c r="AU628" s="242" t="s">
        <v>82</v>
      </c>
      <c r="AV628" s="13" t="s">
        <v>82</v>
      </c>
      <c r="AW628" s="13" t="s">
        <v>33</v>
      </c>
      <c r="AX628" s="13" t="s">
        <v>80</v>
      </c>
      <c r="AY628" s="242" t="s">
        <v>151</v>
      </c>
    </row>
    <row r="629" s="2" customFormat="1" ht="16.5" customHeight="1">
      <c r="A629" s="40"/>
      <c r="B629" s="41"/>
      <c r="C629" s="280" t="s">
        <v>1662</v>
      </c>
      <c r="D629" s="280" t="s">
        <v>455</v>
      </c>
      <c r="E629" s="281" t="s">
        <v>1663</v>
      </c>
      <c r="F629" s="282" t="s">
        <v>1664</v>
      </c>
      <c r="G629" s="283" t="s">
        <v>172</v>
      </c>
      <c r="H629" s="284">
        <v>2.3069999999999999</v>
      </c>
      <c r="I629" s="285"/>
      <c r="J629" s="286">
        <f>ROUND(I629*H629,2)</f>
        <v>0</v>
      </c>
      <c r="K629" s="282" t="s">
        <v>157</v>
      </c>
      <c r="L629" s="287"/>
      <c r="M629" s="288" t="s">
        <v>19</v>
      </c>
      <c r="N629" s="289" t="s">
        <v>43</v>
      </c>
      <c r="O629" s="86"/>
      <c r="P629" s="223">
        <f>O629*H629</f>
        <v>0</v>
      </c>
      <c r="Q629" s="223">
        <v>0.125</v>
      </c>
      <c r="R629" s="223">
        <f>Q629*H629</f>
        <v>0.28837499999999999</v>
      </c>
      <c r="S629" s="223">
        <v>0</v>
      </c>
      <c r="T629" s="224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5" t="s">
        <v>205</v>
      </c>
      <c r="AT629" s="225" t="s">
        <v>455</v>
      </c>
      <c r="AU629" s="225" t="s">
        <v>82</v>
      </c>
      <c r="AY629" s="19" t="s">
        <v>151</v>
      </c>
      <c r="BE629" s="226">
        <f>IF(N629="základní",J629,0)</f>
        <v>0</v>
      </c>
      <c r="BF629" s="226">
        <f>IF(N629="snížená",J629,0)</f>
        <v>0</v>
      </c>
      <c r="BG629" s="226">
        <f>IF(N629="zákl. přenesená",J629,0)</f>
        <v>0</v>
      </c>
      <c r="BH629" s="226">
        <f>IF(N629="sníž. přenesená",J629,0)</f>
        <v>0</v>
      </c>
      <c r="BI629" s="226">
        <f>IF(N629="nulová",J629,0)</f>
        <v>0</v>
      </c>
      <c r="BJ629" s="19" t="s">
        <v>80</v>
      </c>
      <c r="BK629" s="226">
        <f>ROUND(I629*H629,2)</f>
        <v>0</v>
      </c>
      <c r="BL629" s="19" t="s">
        <v>158</v>
      </c>
      <c r="BM629" s="225" t="s">
        <v>1665</v>
      </c>
    </row>
    <row r="630" s="2" customFormat="1">
      <c r="A630" s="40"/>
      <c r="B630" s="41"/>
      <c r="C630" s="42"/>
      <c r="D630" s="227" t="s">
        <v>160</v>
      </c>
      <c r="E630" s="42"/>
      <c r="F630" s="228" t="s">
        <v>1664</v>
      </c>
      <c r="G630" s="42"/>
      <c r="H630" s="42"/>
      <c r="I630" s="229"/>
      <c r="J630" s="42"/>
      <c r="K630" s="42"/>
      <c r="L630" s="46"/>
      <c r="M630" s="230"/>
      <c r="N630" s="231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160</v>
      </c>
      <c r="AU630" s="19" t="s">
        <v>82</v>
      </c>
    </row>
    <row r="631" s="13" customFormat="1">
      <c r="A631" s="13"/>
      <c r="B631" s="232"/>
      <c r="C631" s="233"/>
      <c r="D631" s="227" t="s">
        <v>162</v>
      </c>
      <c r="E631" s="233"/>
      <c r="F631" s="235" t="s">
        <v>1666</v>
      </c>
      <c r="G631" s="233"/>
      <c r="H631" s="236">
        <v>2.3069999999999999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162</v>
      </c>
      <c r="AU631" s="242" t="s">
        <v>82</v>
      </c>
      <c r="AV631" s="13" t="s">
        <v>82</v>
      </c>
      <c r="AW631" s="13" t="s">
        <v>4</v>
      </c>
      <c r="AX631" s="13" t="s">
        <v>80</v>
      </c>
      <c r="AY631" s="242" t="s">
        <v>151</v>
      </c>
    </row>
    <row r="632" s="2" customFormat="1" ht="16.5" customHeight="1">
      <c r="A632" s="40"/>
      <c r="B632" s="41"/>
      <c r="C632" s="214" t="s">
        <v>1667</v>
      </c>
      <c r="D632" s="214" t="s">
        <v>153</v>
      </c>
      <c r="E632" s="215" t="s">
        <v>1668</v>
      </c>
      <c r="F632" s="216" t="s">
        <v>1669</v>
      </c>
      <c r="G632" s="217" t="s">
        <v>172</v>
      </c>
      <c r="H632" s="218">
        <v>12.550000000000001</v>
      </c>
      <c r="I632" s="219"/>
      <c r="J632" s="220">
        <f>ROUND(I632*H632,2)</f>
        <v>0</v>
      </c>
      <c r="K632" s="216" t="s">
        <v>19</v>
      </c>
      <c r="L632" s="46"/>
      <c r="M632" s="221" t="s">
        <v>19</v>
      </c>
      <c r="N632" s="222" t="s">
        <v>43</v>
      </c>
      <c r="O632" s="86"/>
      <c r="P632" s="223">
        <f>O632*H632</f>
        <v>0</v>
      </c>
      <c r="Q632" s="223">
        <v>0</v>
      </c>
      <c r="R632" s="223">
        <f>Q632*H632</f>
        <v>0</v>
      </c>
      <c r="S632" s="223">
        <v>0</v>
      </c>
      <c r="T632" s="224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5" t="s">
        <v>253</v>
      </c>
      <c r="AT632" s="225" t="s">
        <v>153</v>
      </c>
      <c r="AU632" s="225" t="s">
        <v>82</v>
      </c>
      <c r="AY632" s="19" t="s">
        <v>151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9" t="s">
        <v>80</v>
      </c>
      <c r="BK632" s="226">
        <f>ROUND(I632*H632,2)</f>
        <v>0</v>
      </c>
      <c r="BL632" s="19" t="s">
        <v>253</v>
      </c>
      <c r="BM632" s="225" t="s">
        <v>1670</v>
      </c>
    </row>
    <row r="633" s="2" customFormat="1">
      <c r="A633" s="40"/>
      <c r="B633" s="41"/>
      <c r="C633" s="42"/>
      <c r="D633" s="227" t="s">
        <v>160</v>
      </c>
      <c r="E633" s="42"/>
      <c r="F633" s="228" t="s">
        <v>1671</v>
      </c>
      <c r="G633" s="42"/>
      <c r="H633" s="42"/>
      <c r="I633" s="229"/>
      <c r="J633" s="42"/>
      <c r="K633" s="42"/>
      <c r="L633" s="46"/>
      <c r="M633" s="230"/>
      <c r="N633" s="231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160</v>
      </c>
      <c r="AU633" s="19" t="s">
        <v>82</v>
      </c>
    </row>
    <row r="634" s="13" customFormat="1">
      <c r="A634" s="13"/>
      <c r="B634" s="232"/>
      <c r="C634" s="233"/>
      <c r="D634" s="227" t="s">
        <v>162</v>
      </c>
      <c r="E634" s="234" t="s">
        <v>19</v>
      </c>
      <c r="F634" s="235" t="s">
        <v>1672</v>
      </c>
      <c r="G634" s="233"/>
      <c r="H634" s="236">
        <v>3.3999999999999999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2" t="s">
        <v>162</v>
      </c>
      <c r="AU634" s="242" t="s">
        <v>82</v>
      </c>
      <c r="AV634" s="13" t="s">
        <v>82</v>
      </c>
      <c r="AW634" s="13" t="s">
        <v>33</v>
      </c>
      <c r="AX634" s="13" t="s">
        <v>72</v>
      </c>
      <c r="AY634" s="242" t="s">
        <v>151</v>
      </c>
    </row>
    <row r="635" s="13" customFormat="1">
      <c r="A635" s="13"/>
      <c r="B635" s="232"/>
      <c r="C635" s="233"/>
      <c r="D635" s="227" t="s">
        <v>162</v>
      </c>
      <c r="E635" s="234" t="s">
        <v>19</v>
      </c>
      <c r="F635" s="235" t="s">
        <v>1673</v>
      </c>
      <c r="G635" s="233"/>
      <c r="H635" s="236">
        <v>1.3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2" t="s">
        <v>162</v>
      </c>
      <c r="AU635" s="242" t="s">
        <v>82</v>
      </c>
      <c r="AV635" s="13" t="s">
        <v>82</v>
      </c>
      <c r="AW635" s="13" t="s">
        <v>33</v>
      </c>
      <c r="AX635" s="13" t="s">
        <v>72</v>
      </c>
      <c r="AY635" s="242" t="s">
        <v>151</v>
      </c>
    </row>
    <row r="636" s="13" customFormat="1">
      <c r="A636" s="13"/>
      <c r="B636" s="232"/>
      <c r="C636" s="233"/>
      <c r="D636" s="227" t="s">
        <v>162</v>
      </c>
      <c r="E636" s="234" t="s">
        <v>19</v>
      </c>
      <c r="F636" s="235" t="s">
        <v>1674</v>
      </c>
      <c r="G636" s="233"/>
      <c r="H636" s="236">
        <v>4.9500000000000002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2" t="s">
        <v>162</v>
      </c>
      <c r="AU636" s="242" t="s">
        <v>82</v>
      </c>
      <c r="AV636" s="13" t="s">
        <v>82</v>
      </c>
      <c r="AW636" s="13" t="s">
        <v>33</v>
      </c>
      <c r="AX636" s="13" t="s">
        <v>72</v>
      </c>
      <c r="AY636" s="242" t="s">
        <v>151</v>
      </c>
    </row>
    <row r="637" s="13" customFormat="1">
      <c r="A637" s="13"/>
      <c r="B637" s="232"/>
      <c r="C637" s="233"/>
      <c r="D637" s="227" t="s">
        <v>162</v>
      </c>
      <c r="E637" s="234" t="s">
        <v>19</v>
      </c>
      <c r="F637" s="235" t="s">
        <v>1675</v>
      </c>
      <c r="G637" s="233"/>
      <c r="H637" s="236">
        <v>1.55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2" t="s">
        <v>162</v>
      </c>
      <c r="AU637" s="242" t="s">
        <v>82</v>
      </c>
      <c r="AV637" s="13" t="s">
        <v>82</v>
      </c>
      <c r="AW637" s="13" t="s">
        <v>33</v>
      </c>
      <c r="AX637" s="13" t="s">
        <v>72</v>
      </c>
      <c r="AY637" s="242" t="s">
        <v>151</v>
      </c>
    </row>
    <row r="638" s="13" customFormat="1">
      <c r="A638" s="13"/>
      <c r="B638" s="232"/>
      <c r="C638" s="233"/>
      <c r="D638" s="227" t="s">
        <v>162</v>
      </c>
      <c r="E638" s="234" t="s">
        <v>19</v>
      </c>
      <c r="F638" s="235" t="s">
        <v>1676</v>
      </c>
      <c r="G638" s="233"/>
      <c r="H638" s="236">
        <v>1.3500000000000001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162</v>
      </c>
      <c r="AU638" s="242" t="s">
        <v>82</v>
      </c>
      <c r="AV638" s="13" t="s">
        <v>82</v>
      </c>
      <c r="AW638" s="13" t="s">
        <v>33</v>
      </c>
      <c r="AX638" s="13" t="s">
        <v>72</v>
      </c>
      <c r="AY638" s="242" t="s">
        <v>151</v>
      </c>
    </row>
    <row r="639" s="14" customFormat="1">
      <c r="A639" s="14"/>
      <c r="B639" s="244"/>
      <c r="C639" s="245"/>
      <c r="D639" s="227" t="s">
        <v>162</v>
      </c>
      <c r="E639" s="246" t="s">
        <v>19</v>
      </c>
      <c r="F639" s="247" t="s">
        <v>204</v>
      </c>
      <c r="G639" s="245"/>
      <c r="H639" s="248">
        <v>12.550000000000001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4" t="s">
        <v>162</v>
      </c>
      <c r="AU639" s="254" t="s">
        <v>82</v>
      </c>
      <c r="AV639" s="14" t="s">
        <v>158</v>
      </c>
      <c r="AW639" s="14" t="s">
        <v>33</v>
      </c>
      <c r="AX639" s="14" t="s">
        <v>80</v>
      </c>
      <c r="AY639" s="254" t="s">
        <v>151</v>
      </c>
    </row>
    <row r="640" s="2" customFormat="1" ht="16.5" customHeight="1">
      <c r="A640" s="40"/>
      <c r="B640" s="41"/>
      <c r="C640" s="214" t="s">
        <v>1677</v>
      </c>
      <c r="D640" s="214" t="s">
        <v>153</v>
      </c>
      <c r="E640" s="215" t="s">
        <v>1678</v>
      </c>
      <c r="F640" s="216" t="s">
        <v>1679</v>
      </c>
      <c r="G640" s="217" t="s">
        <v>172</v>
      </c>
      <c r="H640" s="218">
        <v>44</v>
      </c>
      <c r="I640" s="219"/>
      <c r="J640" s="220">
        <f>ROUND(I640*H640,2)</f>
        <v>0</v>
      </c>
      <c r="K640" s="216" t="s">
        <v>19</v>
      </c>
      <c r="L640" s="46"/>
      <c r="M640" s="221" t="s">
        <v>19</v>
      </c>
      <c r="N640" s="222" t="s">
        <v>43</v>
      </c>
      <c r="O640" s="86"/>
      <c r="P640" s="223">
        <f>O640*H640</f>
        <v>0</v>
      </c>
      <c r="Q640" s="223">
        <v>0</v>
      </c>
      <c r="R640" s="223">
        <f>Q640*H640</f>
        <v>0</v>
      </c>
      <c r="S640" s="223">
        <v>0</v>
      </c>
      <c r="T640" s="224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5" t="s">
        <v>253</v>
      </c>
      <c r="AT640" s="225" t="s">
        <v>153</v>
      </c>
      <c r="AU640" s="225" t="s">
        <v>82</v>
      </c>
      <c r="AY640" s="19" t="s">
        <v>151</v>
      </c>
      <c r="BE640" s="226">
        <f>IF(N640="základní",J640,0)</f>
        <v>0</v>
      </c>
      <c r="BF640" s="226">
        <f>IF(N640="snížená",J640,0)</f>
        <v>0</v>
      </c>
      <c r="BG640" s="226">
        <f>IF(N640="zákl. přenesená",J640,0)</f>
        <v>0</v>
      </c>
      <c r="BH640" s="226">
        <f>IF(N640="sníž. přenesená",J640,0)</f>
        <v>0</v>
      </c>
      <c r="BI640" s="226">
        <f>IF(N640="nulová",J640,0)</f>
        <v>0</v>
      </c>
      <c r="BJ640" s="19" t="s">
        <v>80</v>
      </c>
      <c r="BK640" s="226">
        <f>ROUND(I640*H640,2)</f>
        <v>0</v>
      </c>
      <c r="BL640" s="19" t="s">
        <v>253</v>
      </c>
      <c r="BM640" s="225" t="s">
        <v>1680</v>
      </c>
    </row>
    <row r="641" s="2" customFormat="1">
      <c r="A641" s="40"/>
      <c r="B641" s="41"/>
      <c r="C641" s="42"/>
      <c r="D641" s="227" t="s">
        <v>160</v>
      </c>
      <c r="E641" s="42"/>
      <c r="F641" s="228" t="s">
        <v>1679</v>
      </c>
      <c r="G641" s="42"/>
      <c r="H641" s="42"/>
      <c r="I641" s="229"/>
      <c r="J641" s="42"/>
      <c r="K641" s="42"/>
      <c r="L641" s="46"/>
      <c r="M641" s="230"/>
      <c r="N641" s="231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160</v>
      </c>
      <c r="AU641" s="19" t="s">
        <v>82</v>
      </c>
    </row>
    <row r="642" s="2" customFormat="1">
      <c r="A642" s="40"/>
      <c r="B642" s="41"/>
      <c r="C642" s="42"/>
      <c r="D642" s="227" t="s">
        <v>175</v>
      </c>
      <c r="E642" s="42"/>
      <c r="F642" s="243" t="s">
        <v>1681</v>
      </c>
      <c r="G642" s="42"/>
      <c r="H642" s="42"/>
      <c r="I642" s="229"/>
      <c r="J642" s="42"/>
      <c r="K642" s="42"/>
      <c r="L642" s="46"/>
      <c r="M642" s="230"/>
      <c r="N642" s="231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175</v>
      </c>
      <c r="AU642" s="19" t="s">
        <v>82</v>
      </c>
    </row>
    <row r="643" s="13" customFormat="1">
      <c r="A643" s="13"/>
      <c r="B643" s="232"/>
      <c r="C643" s="233"/>
      <c r="D643" s="227" t="s">
        <v>162</v>
      </c>
      <c r="E643" s="234" t="s">
        <v>19</v>
      </c>
      <c r="F643" s="235" t="s">
        <v>1682</v>
      </c>
      <c r="G643" s="233"/>
      <c r="H643" s="236">
        <v>20</v>
      </c>
      <c r="I643" s="237"/>
      <c r="J643" s="233"/>
      <c r="K643" s="233"/>
      <c r="L643" s="238"/>
      <c r="M643" s="239"/>
      <c r="N643" s="240"/>
      <c r="O643" s="240"/>
      <c r="P643" s="240"/>
      <c r="Q643" s="240"/>
      <c r="R643" s="240"/>
      <c r="S643" s="240"/>
      <c r="T643" s="24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2" t="s">
        <v>162</v>
      </c>
      <c r="AU643" s="242" t="s">
        <v>82</v>
      </c>
      <c r="AV643" s="13" t="s">
        <v>82</v>
      </c>
      <c r="AW643" s="13" t="s">
        <v>33</v>
      </c>
      <c r="AX643" s="13" t="s">
        <v>72</v>
      </c>
      <c r="AY643" s="242" t="s">
        <v>151</v>
      </c>
    </row>
    <row r="644" s="13" customFormat="1">
      <c r="A644" s="13"/>
      <c r="B644" s="232"/>
      <c r="C644" s="233"/>
      <c r="D644" s="227" t="s">
        <v>162</v>
      </c>
      <c r="E644" s="234" t="s">
        <v>19</v>
      </c>
      <c r="F644" s="235" t="s">
        <v>1683</v>
      </c>
      <c r="G644" s="233"/>
      <c r="H644" s="236">
        <v>24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2" t="s">
        <v>162</v>
      </c>
      <c r="AU644" s="242" t="s">
        <v>82</v>
      </c>
      <c r="AV644" s="13" t="s">
        <v>82</v>
      </c>
      <c r="AW644" s="13" t="s">
        <v>33</v>
      </c>
      <c r="AX644" s="13" t="s">
        <v>72</v>
      </c>
      <c r="AY644" s="242" t="s">
        <v>151</v>
      </c>
    </row>
    <row r="645" s="14" customFormat="1">
      <c r="A645" s="14"/>
      <c r="B645" s="244"/>
      <c r="C645" s="245"/>
      <c r="D645" s="227" t="s">
        <v>162</v>
      </c>
      <c r="E645" s="246" t="s">
        <v>19</v>
      </c>
      <c r="F645" s="247" t="s">
        <v>204</v>
      </c>
      <c r="G645" s="245"/>
      <c r="H645" s="248">
        <v>44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4" t="s">
        <v>162</v>
      </c>
      <c r="AU645" s="254" t="s">
        <v>82</v>
      </c>
      <c r="AV645" s="14" t="s">
        <v>158</v>
      </c>
      <c r="AW645" s="14" t="s">
        <v>33</v>
      </c>
      <c r="AX645" s="14" t="s">
        <v>80</v>
      </c>
      <c r="AY645" s="254" t="s">
        <v>151</v>
      </c>
    </row>
    <row r="646" s="2" customFormat="1" ht="16.5" customHeight="1">
      <c r="A646" s="40"/>
      <c r="B646" s="41"/>
      <c r="C646" s="214" t="s">
        <v>1684</v>
      </c>
      <c r="D646" s="214" t="s">
        <v>153</v>
      </c>
      <c r="E646" s="215" t="s">
        <v>1685</v>
      </c>
      <c r="F646" s="216" t="s">
        <v>1686</v>
      </c>
      <c r="G646" s="217" t="s">
        <v>156</v>
      </c>
      <c r="H646" s="218">
        <v>36</v>
      </c>
      <c r="I646" s="219"/>
      <c r="J646" s="220">
        <f>ROUND(I646*H646,2)</f>
        <v>0</v>
      </c>
      <c r="K646" s="216" t="s">
        <v>157</v>
      </c>
      <c r="L646" s="46"/>
      <c r="M646" s="221" t="s">
        <v>19</v>
      </c>
      <c r="N646" s="222" t="s">
        <v>43</v>
      </c>
      <c r="O646" s="86"/>
      <c r="P646" s="223">
        <f>O646*H646</f>
        <v>0</v>
      </c>
      <c r="Q646" s="223">
        <v>0.0010200000000000001</v>
      </c>
      <c r="R646" s="223">
        <f>Q646*H646</f>
        <v>0.036720000000000003</v>
      </c>
      <c r="S646" s="223">
        <v>0</v>
      </c>
      <c r="T646" s="224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5" t="s">
        <v>158</v>
      </c>
      <c r="AT646" s="225" t="s">
        <v>153</v>
      </c>
      <c r="AU646" s="225" t="s">
        <v>82</v>
      </c>
      <c r="AY646" s="19" t="s">
        <v>151</v>
      </c>
      <c r="BE646" s="226">
        <f>IF(N646="základní",J646,0)</f>
        <v>0</v>
      </c>
      <c r="BF646" s="226">
        <f>IF(N646="snížená",J646,0)</f>
        <v>0</v>
      </c>
      <c r="BG646" s="226">
        <f>IF(N646="zákl. přenesená",J646,0)</f>
        <v>0</v>
      </c>
      <c r="BH646" s="226">
        <f>IF(N646="sníž. přenesená",J646,0)</f>
        <v>0</v>
      </c>
      <c r="BI646" s="226">
        <f>IF(N646="nulová",J646,0)</f>
        <v>0</v>
      </c>
      <c r="BJ646" s="19" t="s">
        <v>80</v>
      </c>
      <c r="BK646" s="226">
        <f>ROUND(I646*H646,2)</f>
        <v>0</v>
      </c>
      <c r="BL646" s="19" t="s">
        <v>158</v>
      </c>
      <c r="BM646" s="225" t="s">
        <v>1687</v>
      </c>
    </row>
    <row r="647" s="2" customFormat="1">
      <c r="A647" s="40"/>
      <c r="B647" s="41"/>
      <c r="C647" s="42"/>
      <c r="D647" s="227" t="s">
        <v>160</v>
      </c>
      <c r="E647" s="42"/>
      <c r="F647" s="228" t="s">
        <v>1688</v>
      </c>
      <c r="G647" s="42"/>
      <c r="H647" s="42"/>
      <c r="I647" s="229"/>
      <c r="J647" s="42"/>
      <c r="K647" s="42"/>
      <c r="L647" s="46"/>
      <c r="M647" s="230"/>
      <c r="N647" s="231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160</v>
      </c>
      <c r="AU647" s="19" t="s">
        <v>82</v>
      </c>
    </row>
    <row r="648" s="2" customFormat="1">
      <c r="A648" s="40"/>
      <c r="B648" s="41"/>
      <c r="C648" s="42"/>
      <c r="D648" s="227" t="s">
        <v>175</v>
      </c>
      <c r="E648" s="42"/>
      <c r="F648" s="243" t="s">
        <v>1689</v>
      </c>
      <c r="G648" s="42"/>
      <c r="H648" s="42"/>
      <c r="I648" s="229"/>
      <c r="J648" s="42"/>
      <c r="K648" s="42"/>
      <c r="L648" s="46"/>
      <c r="M648" s="230"/>
      <c r="N648" s="231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175</v>
      </c>
      <c r="AU648" s="19" t="s">
        <v>82</v>
      </c>
    </row>
    <row r="649" s="13" customFormat="1">
      <c r="A649" s="13"/>
      <c r="B649" s="232"/>
      <c r="C649" s="233"/>
      <c r="D649" s="227" t="s">
        <v>162</v>
      </c>
      <c r="E649" s="234" t="s">
        <v>19</v>
      </c>
      <c r="F649" s="235" t="s">
        <v>1690</v>
      </c>
      <c r="G649" s="233"/>
      <c r="H649" s="236">
        <v>36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2" t="s">
        <v>162</v>
      </c>
      <c r="AU649" s="242" t="s">
        <v>82</v>
      </c>
      <c r="AV649" s="13" t="s">
        <v>82</v>
      </c>
      <c r="AW649" s="13" t="s">
        <v>33</v>
      </c>
      <c r="AX649" s="13" t="s">
        <v>80</v>
      </c>
      <c r="AY649" s="242" t="s">
        <v>151</v>
      </c>
    </row>
    <row r="650" s="2" customFormat="1" ht="16.5" customHeight="1">
      <c r="A650" s="40"/>
      <c r="B650" s="41"/>
      <c r="C650" s="214" t="s">
        <v>1691</v>
      </c>
      <c r="D650" s="214" t="s">
        <v>153</v>
      </c>
      <c r="E650" s="215" t="s">
        <v>1692</v>
      </c>
      <c r="F650" s="216" t="s">
        <v>1693</v>
      </c>
      <c r="G650" s="217" t="s">
        <v>172</v>
      </c>
      <c r="H650" s="218">
        <v>43.159999999999997</v>
      </c>
      <c r="I650" s="219"/>
      <c r="J650" s="220">
        <f>ROUND(I650*H650,2)</f>
        <v>0</v>
      </c>
      <c r="K650" s="216" t="s">
        <v>157</v>
      </c>
      <c r="L650" s="46"/>
      <c r="M650" s="221" t="s">
        <v>19</v>
      </c>
      <c r="N650" s="222" t="s">
        <v>43</v>
      </c>
      <c r="O650" s="86"/>
      <c r="P650" s="223">
        <f>O650*H650</f>
        <v>0</v>
      </c>
      <c r="Q650" s="223">
        <v>0</v>
      </c>
      <c r="R650" s="223">
        <f>Q650*H650</f>
        <v>0</v>
      </c>
      <c r="S650" s="223">
        <v>0</v>
      </c>
      <c r="T650" s="224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5" t="s">
        <v>158</v>
      </c>
      <c r="AT650" s="225" t="s">
        <v>153</v>
      </c>
      <c r="AU650" s="225" t="s">
        <v>82</v>
      </c>
      <c r="AY650" s="19" t="s">
        <v>151</v>
      </c>
      <c r="BE650" s="226">
        <f>IF(N650="základní",J650,0)</f>
        <v>0</v>
      </c>
      <c r="BF650" s="226">
        <f>IF(N650="snížená",J650,0)</f>
        <v>0</v>
      </c>
      <c r="BG650" s="226">
        <f>IF(N650="zákl. přenesená",J650,0)</f>
        <v>0</v>
      </c>
      <c r="BH650" s="226">
        <f>IF(N650="sníž. přenesená",J650,0)</f>
        <v>0</v>
      </c>
      <c r="BI650" s="226">
        <f>IF(N650="nulová",J650,0)</f>
        <v>0</v>
      </c>
      <c r="BJ650" s="19" t="s">
        <v>80</v>
      </c>
      <c r="BK650" s="226">
        <f>ROUND(I650*H650,2)</f>
        <v>0</v>
      </c>
      <c r="BL650" s="19" t="s">
        <v>158</v>
      </c>
      <c r="BM650" s="225" t="s">
        <v>1694</v>
      </c>
    </row>
    <row r="651" s="2" customFormat="1">
      <c r="A651" s="40"/>
      <c r="B651" s="41"/>
      <c r="C651" s="42"/>
      <c r="D651" s="227" t="s">
        <v>160</v>
      </c>
      <c r="E651" s="42"/>
      <c r="F651" s="228" t="s">
        <v>1695</v>
      </c>
      <c r="G651" s="42"/>
      <c r="H651" s="42"/>
      <c r="I651" s="229"/>
      <c r="J651" s="42"/>
      <c r="K651" s="42"/>
      <c r="L651" s="46"/>
      <c r="M651" s="230"/>
      <c r="N651" s="231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160</v>
      </c>
      <c r="AU651" s="19" t="s">
        <v>82</v>
      </c>
    </row>
    <row r="652" s="13" customFormat="1">
      <c r="A652" s="13"/>
      <c r="B652" s="232"/>
      <c r="C652" s="233"/>
      <c r="D652" s="227" t="s">
        <v>162</v>
      </c>
      <c r="E652" s="234" t="s">
        <v>19</v>
      </c>
      <c r="F652" s="235" t="s">
        <v>1696</v>
      </c>
      <c r="G652" s="233"/>
      <c r="H652" s="236">
        <v>21.579999999999998</v>
      </c>
      <c r="I652" s="237"/>
      <c r="J652" s="233"/>
      <c r="K652" s="233"/>
      <c r="L652" s="238"/>
      <c r="M652" s="239"/>
      <c r="N652" s="240"/>
      <c r="O652" s="240"/>
      <c r="P652" s="240"/>
      <c r="Q652" s="240"/>
      <c r="R652" s="240"/>
      <c r="S652" s="240"/>
      <c r="T652" s="24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2" t="s">
        <v>162</v>
      </c>
      <c r="AU652" s="242" t="s">
        <v>82</v>
      </c>
      <c r="AV652" s="13" t="s">
        <v>82</v>
      </c>
      <c r="AW652" s="13" t="s">
        <v>33</v>
      </c>
      <c r="AX652" s="13" t="s">
        <v>72</v>
      </c>
      <c r="AY652" s="242" t="s">
        <v>151</v>
      </c>
    </row>
    <row r="653" s="13" customFormat="1">
      <c r="A653" s="13"/>
      <c r="B653" s="232"/>
      <c r="C653" s="233"/>
      <c r="D653" s="227" t="s">
        <v>162</v>
      </c>
      <c r="E653" s="234" t="s">
        <v>19</v>
      </c>
      <c r="F653" s="235" t="s">
        <v>1697</v>
      </c>
      <c r="G653" s="233"/>
      <c r="H653" s="236">
        <v>21.579999999999998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2" t="s">
        <v>162</v>
      </c>
      <c r="AU653" s="242" t="s">
        <v>82</v>
      </c>
      <c r="AV653" s="13" t="s">
        <v>82</v>
      </c>
      <c r="AW653" s="13" t="s">
        <v>33</v>
      </c>
      <c r="AX653" s="13" t="s">
        <v>72</v>
      </c>
      <c r="AY653" s="242" t="s">
        <v>151</v>
      </c>
    </row>
    <row r="654" s="14" customFormat="1">
      <c r="A654" s="14"/>
      <c r="B654" s="244"/>
      <c r="C654" s="245"/>
      <c r="D654" s="227" t="s">
        <v>162</v>
      </c>
      <c r="E654" s="246" t="s">
        <v>19</v>
      </c>
      <c r="F654" s="247" t="s">
        <v>204</v>
      </c>
      <c r="G654" s="245"/>
      <c r="H654" s="248">
        <v>43.159999999999997</v>
      </c>
      <c r="I654" s="249"/>
      <c r="J654" s="245"/>
      <c r="K654" s="245"/>
      <c r="L654" s="250"/>
      <c r="M654" s="251"/>
      <c r="N654" s="252"/>
      <c r="O654" s="252"/>
      <c r="P654" s="252"/>
      <c r="Q654" s="252"/>
      <c r="R654" s="252"/>
      <c r="S654" s="252"/>
      <c r="T654" s="253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4" t="s">
        <v>162</v>
      </c>
      <c r="AU654" s="254" t="s">
        <v>82</v>
      </c>
      <c r="AV654" s="14" t="s">
        <v>158</v>
      </c>
      <c r="AW654" s="14" t="s">
        <v>33</v>
      </c>
      <c r="AX654" s="14" t="s">
        <v>80</v>
      </c>
      <c r="AY654" s="254" t="s">
        <v>151</v>
      </c>
    </row>
    <row r="655" s="2" customFormat="1" ht="16.5" customHeight="1">
      <c r="A655" s="40"/>
      <c r="B655" s="41"/>
      <c r="C655" s="214" t="s">
        <v>1698</v>
      </c>
      <c r="D655" s="214" t="s">
        <v>153</v>
      </c>
      <c r="E655" s="215" t="s">
        <v>1699</v>
      </c>
      <c r="F655" s="216" t="s">
        <v>1700</v>
      </c>
      <c r="G655" s="217" t="s">
        <v>172</v>
      </c>
      <c r="H655" s="218">
        <v>44</v>
      </c>
      <c r="I655" s="219"/>
      <c r="J655" s="220">
        <f>ROUND(I655*H655,2)</f>
        <v>0</v>
      </c>
      <c r="K655" s="216" t="s">
        <v>19</v>
      </c>
      <c r="L655" s="46"/>
      <c r="M655" s="221" t="s">
        <v>19</v>
      </c>
      <c r="N655" s="222" t="s">
        <v>43</v>
      </c>
      <c r="O655" s="86"/>
      <c r="P655" s="223">
        <f>O655*H655</f>
        <v>0</v>
      </c>
      <c r="Q655" s="223">
        <v>0</v>
      </c>
      <c r="R655" s="223">
        <f>Q655*H655</f>
        <v>0</v>
      </c>
      <c r="S655" s="223">
        <v>0</v>
      </c>
      <c r="T655" s="224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5" t="s">
        <v>158</v>
      </c>
      <c r="AT655" s="225" t="s">
        <v>153</v>
      </c>
      <c r="AU655" s="225" t="s">
        <v>82</v>
      </c>
      <c r="AY655" s="19" t="s">
        <v>151</v>
      </c>
      <c r="BE655" s="226">
        <f>IF(N655="základní",J655,0)</f>
        <v>0</v>
      </c>
      <c r="BF655" s="226">
        <f>IF(N655="snížená",J655,0)</f>
        <v>0</v>
      </c>
      <c r="BG655" s="226">
        <f>IF(N655="zákl. přenesená",J655,0)</f>
        <v>0</v>
      </c>
      <c r="BH655" s="226">
        <f>IF(N655="sníž. přenesená",J655,0)</f>
        <v>0</v>
      </c>
      <c r="BI655" s="226">
        <f>IF(N655="nulová",J655,0)</f>
        <v>0</v>
      </c>
      <c r="BJ655" s="19" t="s">
        <v>80</v>
      </c>
      <c r="BK655" s="226">
        <f>ROUND(I655*H655,2)</f>
        <v>0</v>
      </c>
      <c r="BL655" s="19" t="s">
        <v>158</v>
      </c>
      <c r="BM655" s="225" t="s">
        <v>1701</v>
      </c>
    </row>
    <row r="656" s="2" customFormat="1">
      <c r="A656" s="40"/>
      <c r="B656" s="41"/>
      <c r="C656" s="42"/>
      <c r="D656" s="227" t="s">
        <v>160</v>
      </c>
      <c r="E656" s="42"/>
      <c r="F656" s="228" t="s">
        <v>1700</v>
      </c>
      <c r="G656" s="42"/>
      <c r="H656" s="42"/>
      <c r="I656" s="229"/>
      <c r="J656" s="42"/>
      <c r="K656" s="42"/>
      <c r="L656" s="46"/>
      <c r="M656" s="230"/>
      <c r="N656" s="231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160</v>
      </c>
      <c r="AU656" s="19" t="s">
        <v>82</v>
      </c>
    </row>
    <row r="657" s="2" customFormat="1">
      <c r="A657" s="40"/>
      <c r="B657" s="41"/>
      <c r="C657" s="42"/>
      <c r="D657" s="227" t="s">
        <v>175</v>
      </c>
      <c r="E657" s="42"/>
      <c r="F657" s="243" t="s">
        <v>1702</v>
      </c>
      <c r="G657" s="42"/>
      <c r="H657" s="42"/>
      <c r="I657" s="229"/>
      <c r="J657" s="42"/>
      <c r="K657" s="42"/>
      <c r="L657" s="46"/>
      <c r="M657" s="230"/>
      <c r="N657" s="231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175</v>
      </c>
      <c r="AU657" s="19" t="s">
        <v>82</v>
      </c>
    </row>
    <row r="658" s="13" customFormat="1">
      <c r="A658" s="13"/>
      <c r="B658" s="232"/>
      <c r="C658" s="233"/>
      <c r="D658" s="227" t="s">
        <v>162</v>
      </c>
      <c r="E658" s="234" t="s">
        <v>19</v>
      </c>
      <c r="F658" s="235" t="s">
        <v>1703</v>
      </c>
      <c r="G658" s="233"/>
      <c r="H658" s="236">
        <v>20</v>
      </c>
      <c r="I658" s="237"/>
      <c r="J658" s="233"/>
      <c r="K658" s="233"/>
      <c r="L658" s="238"/>
      <c r="M658" s="239"/>
      <c r="N658" s="240"/>
      <c r="O658" s="240"/>
      <c r="P658" s="240"/>
      <c r="Q658" s="240"/>
      <c r="R658" s="240"/>
      <c r="S658" s="240"/>
      <c r="T658" s="24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2" t="s">
        <v>162</v>
      </c>
      <c r="AU658" s="242" t="s">
        <v>82</v>
      </c>
      <c r="AV658" s="13" t="s">
        <v>82</v>
      </c>
      <c r="AW658" s="13" t="s">
        <v>33</v>
      </c>
      <c r="AX658" s="13" t="s">
        <v>72</v>
      </c>
      <c r="AY658" s="242" t="s">
        <v>151</v>
      </c>
    </row>
    <row r="659" s="13" customFormat="1">
      <c r="A659" s="13"/>
      <c r="B659" s="232"/>
      <c r="C659" s="233"/>
      <c r="D659" s="227" t="s">
        <v>162</v>
      </c>
      <c r="E659" s="234" t="s">
        <v>19</v>
      </c>
      <c r="F659" s="235" t="s">
        <v>1683</v>
      </c>
      <c r="G659" s="233"/>
      <c r="H659" s="236">
        <v>24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2" t="s">
        <v>162</v>
      </c>
      <c r="AU659" s="242" t="s">
        <v>82</v>
      </c>
      <c r="AV659" s="13" t="s">
        <v>82</v>
      </c>
      <c r="AW659" s="13" t="s">
        <v>33</v>
      </c>
      <c r="AX659" s="13" t="s">
        <v>72</v>
      </c>
      <c r="AY659" s="242" t="s">
        <v>151</v>
      </c>
    </row>
    <row r="660" s="14" customFormat="1">
      <c r="A660" s="14"/>
      <c r="B660" s="244"/>
      <c r="C660" s="245"/>
      <c r="D660" s="227" t="s">
        <v>162</v>
      </c>
      <c r="E660" s="246" t="s">
        <v>19</v>
      </c>
      <c r="F660" s="247" t="s">
        <v>204</v>
      </c>
      <c r="G660" s="245"/>
      <c r="H660" s="248">
        <v>44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4" t="s">
        <v>162</v>
      </c>
      <c r="AU660" s="254" t="s">
        <v>82</v>
      </c>
      <c r="AV660" s="14" t="s">
        <v>158</v>
      </c>
      <c r="AW660" s="14" t="s">
        <v>33</v>
      </c>
      <c r="AX660" s="14" t="s">
        <v>80</v>
      </c>
      <c r="AY660" s="254" t="s">
        <v>151</v>
      </c>
    </row>
    <row r="661" s="2" customFormat="1" ht="16.5" customHeight="1">
      <c r="A661" s="40"/>
      <c r="B661" s="41"/>
      <c r="C661" s="214" t="s">
        <v>1704</v>
      </c>
      <c r="D661" s="214" t="s">
        <v>153</v>
      </c>
      <c r="E661" s="215" t="s">
        <v>1705</v>
      </c>
      <c r="F661" s="216" t="s">
        <v>1706</v>
      </c>
      <c r="G661" s="217" t="s">
        <v>19</v>
      </c>
      <c r="H661" s="218">
        <v>63.250999999999998</v>
      </c>
      <c r="I661" s="219"/>
      <c r="J661" s="220">
        <f>ROUND(I661*H661,2)</f>
        <v>0</v>
      </c>
      <c r="K661" s="216" t="s">
        <v>19</v>
      </c>
      <c r="L661" s="46"/>
      <c r="M661" s="221" t="s">
        <v>19</v>
      </c>
      <c r="N661" s="222" t="s">
        <v>43</v>
      </c>
      <c r="O661" s="86"/>
      <c r="P661" s="223">
        <f>O661*H661</f>
        <v>0</v>
      </c>
      <c r="Q661" s="223">
        <v>0</v>
      </c>
      <c r="R661" s="223">
        <f>Q661*H661</f>
        <v>0</v>
      </c>
      <c r="S661" s="223">
        <v>0</v>
      </c>
      <c r="T661" s="224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5" t="s">
        <v>158</v>
      </c>
      <c r="AT661" s="225" t="s">
        <v>153</v>
      </c>
      <c r="AU661" s="225" t="s">
        <v>82</v>
      </c>
      <c r="AY661" s="19" t="s">
        <v>151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9" t="s">
        <v>80</v>
      </c>
      <c r="BK661" s="226">
        <f>ROUND(I661*H661,2)</f>
        <v>0</v>
      </c>
      <c r="BL661" s="19" t="s">
        <v>158</v>
      </c>
      <c r="BM661" s="225" t="s">
        <v>1707</v>
      </c>
    </row>
    <row r="662" s="2" customFormat="1">
      <c r="A662" s="40"/>
      <c r="B662" s="41"/>
      <c r="C662" s="42"/>
      <c r="D662" s="227" t="s">
        <v>160</v>
      </c>
      <c r="E662" s="42"/>
      <c r="F662" s="228" t="s">
        <v>1708</v>
      </c>
      <c r="G662" s="42"/>
      <c r="H662" s="42"/>
      <c r="I662" s="229"/>
      <c r="J662" s="42"/>
      <c r="K662" s="42"/>
      <c r="L662" s="46"/>
      <c r="M662" s="230"/>
      <c r="N662" s="231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160</v>
      </c>
      <c r="AU662" s="19" t="s">
        <v>82</v>
      </c>
    </row>
    <row r="663" s="2" customFormat="1">
      <c r="A663" s="40"/>
      <c r="B663" s="41"/>
      <c r="C663" s="42"/>
      <c r="D663" s="227" t="s">
        <v>175</v>
      </c>
      <c r="E663" s="42"/>
      <c r="F663" s="243" t="s">
        <v>1709</v>
      </c>
      <c r="G663" s="42"/>
      <c r="H663" s="42"/>
      <c r="I663" s="229"/>
      <c r="J663" s="42"/>
      <c r="K663" s="42"/>
      <c r="L663" s="46"/>
      <c r="M663" s="230"/>
      <c r="N663" s="231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175</v>
      </c>
      <c r="AU663" s="19" t="s">
        <v>82</v>
      </c>
    </row>
    <row r="664" s="13" customFormat="1">
      <c r="A664" s="13"/>
      <c r="B664" s="232"/>
      <c r="C664" s="233"/>
      <c r="D664" s="227" t="s">
        <v>162</v>
      </c>
      <c r="E664" s="234" t="s">
        <v>19</v>
      </c>
      <c r="F664" s="235" t="s">
        <v>1710</v>
      </c>
      <c r="G664" s="233"/>
      <c r="H664" s="236">
        <v>22.57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162</v>
      </c>
      <c r="AU664" s="242" t="s">
        <v>82</v>
      </c>
      <c r="AV664" s="13" t="s">
        <v>82</v>
      </c>
      <c r="AW664" s="13" t="s">
        <v>33</v>
      </c>
      <c r="AX664" s="13" t="s">
        <v>72</v>
      </c>
      <c r="AY664" s="242" t="s">
        <v>151</v>
      </c>
    </row>
    <row r="665" s="13" customFormat="1">
      <c r="A665" s="13"/>
      <c r="B665" s="232"/>
      <c r="C665" s="233"/>
      <c r="D665" s="227" t="s">
        <v>162</v>
      </c>
      <c r="E665" s="234" t="s">
        <v>19</v>
      </c>
      <c r="F665" s="235" t="s">
        <v>1711</v>
      </c>
      <c r="G665" s="233"/>
      <c r="H665" s="236">
        <v>15.101000000000001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2" t="s">
        <v>162</v>
      </c>
      <c r="AU665" s="242" t="s">
        <v>82</v>
      </c>
      <c r="AV665" s="13" t="s">
        <v>82</v>
      </c>
      <c r="AW665" s="13" t="s">
        <v>33</v>
      </c>
      <c r="AX665" s="13" t="s">
        <v>72</v>
      </c>
      <c r="AY665" s="242" t="s">
        <v>151</v>
      </c>
    </row>
    <row r="666" s="13" customFormat="1">
      <c r="A666" s="13"/>
      <c r="B666" s="232"/>
      <c r="C666" s="233"/>
      <c r="D666" s="227" t="s">
        <v>162</v>
      </c>
      <c r="E666" s="234" t="s">
        <v>19</v>
      </c>
      <c r="F666" s="235" t="s">
        <v>1079</v>
      </c>
      <c r="G666" s="233"/>
      <c r="H666" s="236">
        <v>4</v>
      </c>
      <c r="I666" s="237"/>
      <c r="J666" s="233"/>
      <c r="K666" s="233"/>
      <c r="L666" s="238"/>
      <c r="M666" s="239"/>
      <c r="N666" s="240"/>
      <c r="O666" s="240"/>
      <c r="P666" s="240"/>
      <c r="Q666" s="240"/>
      <c r="R666" s="240"/>
      <c r="S666" s="240"/>
      <c r="T666" s="24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2" t="s">
        <v>162</v>
      </c>
      <c r="AU666" s="242" t="s">
        <v>82</v>
      </c>
      <c r="AV666" s="13" t="s">
        <v>82</v>
      </c>
      <c r="AW666" s="13" t="s">
        <v>33</v>
      </c>
      <c r="AX666" s="13" t="s">
        <v>72</v>
      </c>
      <c r="AY666" s="242" t="s">
        <v>151</v>
      </c>
    </row>
    <row r="667" s="13" customFormat="1">
      <c r="A667" s="13"/>
      <c r="B667" s="232"/>
      <c r="C667" s="233"/>
      <c r="D667" s="227" t="s">
        <v>162</v>
      </c>
      <c r="E667" s="234" t="s">
        <v>19</v>
      </c>
      <c r="F667" s="235" t="s">
        <v>1712</v>
      </c>
      <c r="G667" s="233"/>
      <c r="H667" s="236">
        <v>21.579999999999998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2" t="s">
        <v>162</v>
      </c>
      <c r="AU667" s="242" t="s">
        <v>82</v>
      </c>
      <c r="AV667" s="13" t="s">
        <v>82</v>
      </c>
      <c r="AW667" s="13" t="s">
        <v>33</v>
      </c>
      <c r="AX667" s="13" t="s">
        <v>72</v>
      </c>
      <c r="AY667" s="242" t="s">
        <v>151</v>
      </c>
    </row>
    <row r="668" s="14" customFormat="1">
      <c r="A668" s="14"/>
      <c r="B668" s="244"/>
      <c r="C668" s="245"/>
      <c r="D668" s="227" t="s">
        <v>162</v>
      </c>
      <c r="E668" s="246" t="s">
        <v>19</v>
      </c>
      <c r="F668" s="247" t="s">
        <v>204</v>
      </c>
      <c r="G668" s="245"/>
      <c r="H668" s="248">
        <v>63.250999999999998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4" t="s">
        <v>162</v>
      </c>
      <c r="AU668" s="254" t="s">
        <v>82</v>
      </c>
      <c r="AV668" s="14" t="s">
        <v>158</v>
      </c>
      <c r="AW668" s="14" t="s">
        <v>33</v>
      </c>
      <c r="AX668" s="14" t="s">
        <v>80</v>
      </c>
      <c r="AY668" s="254" t="s">
        <v>151</v>
      </c>
    </row>
    <row r="669" s="2" customFormat="1" ht="16.5" customHeight="1">
      <c r="A669" s="40"/>
      <c r="B669" s="41"/>
      <c r="C669" s="214" t="s">
        <v>1713</v>
      </c>
      <c r="D669" s="214" t="s">
        <v>153</v>
      </c>
      <c r="E669" s="215" t="s">
        <v>1714</v>
      </c>
      <c r="F669" s="216" t="s">
        <v>1715</v>
      </c>
      <c r="G669" s="217" t="s">
        <v>19</v>
      </c>
      <c r="H669" s="218">
        <v>26.57</v>
      </c>
      <c r="I669" s="219"/>
      <c r="J669" s="220">
        <f>ROUND(I669*H669,2)</f>
        <v>0</v>
      </c>
      <c r="K669" s="216" t="s">
        <v>19</v>
      </c>
      <c r="L669" s="46"/>
      <c r="M669" s="221" t="s">
        <v>19</v>
      </c>
      <c r="N669" s="222" t="s">
        <v>43</v>
      </c>
      <c r="O669" s="86"/>
      <c r="P669" s="223">
        <f>O669*H669</f>
        <v>0</v>
      </c>
      <c r="Q669" s="223">
        <v>0</v>
      </c>
      <c r="R669" s="223">
        <f>Q669*H669</f>
        <v>0</v>
      </c>
      <c r="S669" s="223">
        <v>0</v>
      </c>
      <c r="T669" s="224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25" t="s">
        <v>158</v>
      </c>
      <c r="AT669" s="225" t="s">
        <v>153</v>
      </c>
      <c r="AU669" s="225" t="s">
        <v>82</v>
      </c>
      <c r="AY669" s="19" t="s">
        <v>151</v>
      </c>
      <c r="BE669" s="226">
        <f>IF(N669="základní",J669,0)</f>
        <v>0</v>
      </c>
      <c r="BF669" s="226">
        <f>IF(N669="snížená",J669,0)</f>
        <v>0</v>
      </c>
      <c r="BG669" s="226">
        <f>IF(N669="zákl. přenesená",J669,0)</f>
        <v>0</v>
      </c>
      <c r="BH669" s="226">
        <f>IF(N669="sníž. přenesená",J669,0)</f>
        <v>0</v>
      </c>
      <c r="BI669" s="226">
        <f>IF(N669="nulová",J669,0)</f>
        <v>0</v>
      </c>
      <c r="BJ669" s="19" t="s">
        <v>80</v>
      </c>
      <c r="BK669" s="226">
        <f>ROUND(I669*H669,2)</f>
        <v>0</v>
      </c>
      <c r="BL669" s="19" t="s">
        <v>158</v>
      </c>
      <c r="BM669" s="225" t="s">
        <v>1716</v>
      </c>
    </row>
    <row r="670" s="2" customFormat="1">
      <c r="A670" s="40"/>
      <c r="B670" s="41"/>
      <c r="C670" s="42"/>
      <c r="D670" s="227" t="s">
        <v>160</v>
      </c>
      <c r="E670" s="42"/>
      <c r="F670" s="228" t="s">
        <v>1715</v>
      </c>
      <c r="G670" s="42"/>
      <c r="H670" s="42"/>
      <c r="I670" s="229"/>
      <c r="J670" s="42"/>
      <c r="K670" s="42"/>
      <c r="L670" s="46"/>
      <c r="M670" s="230"/>
      <c r="N670" s="231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160</v>
      </c>
      <c r="AU670" s="19" t="s">
        <v>82</v>
      </c>
    </row>
    <row r="671" s="2" customFormat="1">
      <c r="A671" s="40"/>
      <c r="B671" s="41"/>
      <c r="C671" s="42"/>
      <c r="D671" s="227" t="s">
        <v>175</v>
      </c>
      <c r="E671" s="42"/>
      <c r="F671" s="243" t="s">
        <v>1709</v>
      </c>
      <c r="G671" s="42"/>
      <c r="H671" s="42"/>
      <c r="I671" s="229"/>
      <c r="J671" s="42"/>
      <c r="K671" s="42"/>
      <c r="L671" s="46"/>
      <c r="M671" s="230"/>
      <c r="N671" s="231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175</v>
      </c>
      <c r="AU671" s="19" t="s">
        <v>82</v>
      </c>
    </row>
    <row r="672" s="13" customFormat="1">
      <c r="A672" s="13"/>
      <c r="B672" s="232"/>
      <c r="C672" s="233"/>
      <c r="D672" s="227" t="s">
        <v>162</v>
      </c>
      <c r="E672" s="234" t="s">
        <v>19</v>
      </c>
      <c r="F672" s="235" t="s">
        <v>1717</v>
      </c>
      <c r="G672" s="233"/>
      <c r="H672" s="236">
        <v>22.57</v>
      </c>
      <c r="I672" s="237"/>
      <c r="J672" s="233"/>
      <c r="K672" s="233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162</v>
      </c>
      <c r="AU672" s="242" t="s">
        <v>82</v>
      </c>
      <c r="AV672" s="13" t="s">
        <v>82</v>
      </c>
      <c r="AW672" s="13" t="s">
        <v>33</v>
      </c>
      <c r="AX672" s="13" t="s">
        <v>72</v>
      </c>
      <c r="AY672" s="242" t="s">
        <v>151</v>
      </c>
    </row>
    <row r="673" s="13" customFormat="1">
      <c r="A673" s="13"/>
      <c r="B673" s="232"/>
      <c r="C673" s="233"/>
      <c r="D673" s="227" t="s">
        <v>162</v>
      </c>
      <c r="E673" s="234" t="s">
        <v>19</v>
      </c>
      <c r="F673" s="235" t="s">
        <v>1079</v>
      </c>
      <c r="G673" s="233"/>
      <c r="H673" s="236">
        <v>4</v>
      </c>
      <c r="I673" s="237"/>
      <c r="J673" s="233"/>
      <c r="K673" s="233"/>
      <c r="L673" s="238"/>
      <c r="M673" s="239"/>
      <c r="N673" s="240"/>
      <c r="O673" s="240"/>
      <c r="P673" s="240"/>
      <c r="Q673" s="240"/>
      <c r="R673" s="240"/>
      <c r="S673" s="240"/>
      <c r="T673" s="24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2" t="s">
        <v>162</v>
      </c>
      <c r="AU673" s="242" t="s">
        <v>82</v>
      </c>
      <c r="AV673" s="13" t="s">
        <v>82</v>
      </c>
      <c r="AW673" s="13" t="s">
        <v>33</v>
      </c>
      <c r="AX673" s="13" t="s">
        <v>72</v>
      </c>
      <c r="AY673" s="242" t="s">
        <v>151</v>
      </c>
    </row>
    <row r="674" s="14" customFormat="1">
      <c r="A674" s="14"/>
      <c r="B674" s="244"/>
      <c r="C674" s="245"/>
      <c r="D674" s="227" t="s">
        <v>162</v>
      </c>
      <c r="E674" s="246" t="s">
        <v>19</v>
      </c>
      <c r="F674" s="247" t="s">
        <v>204</v>
      </c>
      <c r="G674" s="245"/>
      <c r="H674" s="248">
        <v>26.57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4" t="s">
        <v>162</v>
      </c>
      <c r="AU674" s="254" t="s">
        <v>82</v>
      </c>
      <c r="AV674" s="14" t="s">
        <v>158</v>
      </c>
      <c r="AW674" s="14" t="s">
        <v>33</v>
      </c>
      <c r="AX674" s="14" t="s">
        <v>80</v>
      </c>
      <c r="AY674" s="254" t="s">
        <v>151</v>
      </c>
    </row>
    <row r="675" s="2" customFormat="1" ht="16.5" customHeight="1">
      <c r="A675" s="40"/>
      <c r="B675" s="41"/>
      <c r="C675" s="214" t="s">
        <v>1718</v>
      </c>
      <c r="D675" s="214" t="s">
        <v>153</v>
      </c>
      <c r="E675" s="215" t="s">
        <v>1719</v>
      </c>
      <c r="F675" s="216" t="s">
        <v>1720</v>
      </c>
      <c r="G675" s="217" t="s">
        <v>172</v>
      </c>
      <c r="H675" s="218">
        <v>12.550000000000001</v>
      </c>
      <c r="I675" s="219"/>
      <c r="J675" s="220">
        <f>ROUND(I675*H675,2)</f>
        <v>0</v>
      </c>
      <c r="K675" s="216" t="s">
        <v>157</v>
      </c>
      <c r="L675" s="46"/>
      <c r="M675" s="221" t="s">
        <v>19</v>
      </c>
      <c r="N675" s="222" t="s">
        <v>43</v>
      </c>
      <c r="O675" s="86"/>
      <c r="P675" s="223">
        <f>O675*H675</f>
        <v>0</v>
      </c>
      <c r="Q675" s="223">
        <v>3.0000000000000001E-05</v>
      </c>
      <c r="R675" s="223">
        <f>Q675*H675</f>
        <v>0.00037650000000000004</v>
      </c>
      <c r="S675" s="223">
        <v>0</v>
      </c>
      <c r="T675" s="224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25" t="s">
        <v>158</v>
      </c>
      <c r="AT675" s="225" t="s">
        <v>153</v>
      </c>
      <c r="AU675" s="225" t="s">
        <v>82</v>
      </c>
      <c r="AY675" s="19" t="s">
        <v>151</v>
      </c>
      <c r="BE675" s="226">
        <f>IF(N675="základní",J675,0)</f>
        <v>0</v>
      </c>
      <c r="BF675" s="226">
        <f>IF(N675="snížená",J675,0)</f>
        <v>0</v>
      </c>
      <c r="BG675" s="226">
        <f>IF(N675="zákl. přenesená",J675,0)</f>
        <v>0</v>
      </c>
      <c r="BH675" s="226">
        <f>IF(N675="sníž. přenesená",J675,0)</f>
        <v>0</v>
      </c>
      <c r="BI675" s="226">
        <f>IF(N675="nulová",J675,0)</f>
        <v>0</v>
      </c>
      <c r="BJ675" s="19" t="s">
        <v>80</v>
      </c>
      <c r="BK675" s="226">
        <f>ROUND(I675*H675,2)</f>
        <v>0</v>
      </c>
      <c r="BL675" s="19" t="s">
        <v>158</v>
      </c>
      <c r="BM675" s="225" t="s">
        <v>1721</v>
      </c>
    </row>
    <row r="676" s="2" customFormat="1">
      <c r="A676" s="40"/>
      <c r="B676" s="41"/>
      <c r="C676" s="42"/>
      <c r="D676" s="227" t="s">
        <v>160</v>
      </c>
      <c r="E676" s="42"/>
      <c r="F676" s="228" t="s">
        <v>1722</v>
      </c>
      <c r="G676" s="42"/>
      <c r="H676" s="42"/>
      <c r="I676" s="229"/>
      <c r="J676" s="42"/>
      <c r="K676" s="42"/>
      <c r="L676" s="46"/>
      <c r="M676" s="230"/>
      <c r="N676" s="231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160</v>
      </c>
      <c r="AU676" s="19" t="s">
        <v>82</v>
      </c>
    </row>
    <row r="677" s="16" customFormat="1">
      <c r="A677" s="16"/>
      <c r="B677" s="270"/>
      <c r="C677" s="271"/>
      <c r="D677" s="227" t="s">
        <v>162</v>
      </c>
      <c r="E677" s="272" t="s">
        <v>19</v>
      </c>
      <c r="F677" s="273" t="s">
        <v>1723</v>
      </c>
      <c r="G677" s="271"/>
      <c r="H677" s="272" t="s">
        <v>19</v>
      </c>
      <c r="I677" s="274"/>
      <c r="J677" s="271"/>
      <c r="K677" s="271"/>
      <c r="L677" s="275"/>
      <c r="M677" s="276"/>
      <c r="N677" s="277"/>
      <c r="O677" s="277"/>
      <c r="P677" s="277"/>
      <c r="Q677" s="277"/>
      <c r="R677" s="277"/>
      <c r="S677" s="277"/>
      <c r="T677" s="278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T677" s="279" t="s">
        <v>162</v>
      </c>
      <c r="AU677" s="279" t="s">
        <v>82</v>
      </c>
      <c r="AV677" s="16" t="s">
        <v>80</v>
      </c>
      <c r="AW677" s="16" t="s">
        <v>33</v>
      </c>
      <c r="AX677" s="16" t="s">
        <v>72</v>
      </c>
      <c r="AY677" s="279" t="s">
        <v>151</v>
      </c>
    </row>
    <row r="678" s="13" customFormat="1">
      <c r="A678" s="13"/>
      <c r="B678" s="232"/>
      <c r="C678" s="233"/>
      <c r="D678" s="227" t="s">
        <v>162</v>
      </c>
      <c r="E678" s="234" t="s">
        <v>19</v>
      </c>
      <c r="F678" s="235" t="s">
        <v>1672</v>
      </c>
      <c r="G678" s="233"/>
      <c r="H678" s="236">
        <v>3.3999999999999999</v>
      </c>
      <c r="I678" s="237"/>
      <c r="J678" s="233"/>
      <c r="K678" s="233"/>
      <c r="L678" s="238"/>
      <c r="M678" s="239"/>
      <c r="N678" s="240"/>
      <c r="O678" s="240"/>
      <c r="P678" s="240"/>
      <c r="Q678" s="240"/>
      <c r="R678" s="240"/>
      <c r="S678" s="240"/>
      <c r="T678" s="24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2" t="s">
        <v>162</v>
      </c>
      <c r="AU678" s="242" t="s">
        <v>82</v>
      </c>
      <c r="AV678" s="13" t="s">
        <v>82</v>
      </c>
      <c r="AW678" s="13" t="s">
        <v>33</v>
      </c>
      <c r="AX678" s="13" t="s">
        <v>72</v>
      </c>
      <c r="AY678" s="242" t="s">
        <v>151</v>
      </c>
    </row>
    <row r="679" s="13" customFormat="1">
      <c r="A679" s="13"/>
      <c r="B679" s="232"/>
      <c r="C679" s="233"/>
      <c r="D679" s="227" t="s">
        <v>162</v>
      </c>
      <c r="E679" s="234" t="s">
        <v>19</v>
      </c>
      <c r="F679" s="235" t="s">
        <v>1673</v>
      </c>
      <c r="G679" s="233"/>
      <c r="H679" s="236">
        <v>1.3</v>
      </c>
      <c r="I679" s="237"/>
      <c r="J679" s="233"/>
      <c r="K679" s="233"/>
      <c r="L679" s="238"/>
      <c r="M679" s="239"/>
      <c r="N679" s="240"/>
      <c r="O679" s="240"/>
      <c r="P679" s="240"/>
      <c r="Q679" s="240"/>
      <c r="R679" s="240"/>
      <c r="S679" s="240"/>
      <c r="T679" s="24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2" t="s">
        <v>162</v>
      </c>
      <c r="AU679" s="242" t="s">
        <v>82</v>
      </c>
      <c r="AV679" s="13" t="s">
        <v>82</v>
      </c>
      <c r="AW679" s="13" t="s">
        <v>33</v>
      </c>
      <c r="AX679" s="13" t="s">
        <v>72</v>
      </c>
      <c r="AY679" s="242" t="s">
        <v>151</v>
      </c>
    </row>
    <row r="680" s="13" customFormat="1">
      <c r="A680" s="13"/>
      <c r="B680" s="232"/>
      <c r="C680" s="233"/>
      <c r="D680" s="227" t="s">
        <v>162</v>
      </c>
      <c r="E680" s="234" t="s">
        <v>19</v>
      </c>
      <c r="F680" s="235" t="s">
        <v>1674</v>
      </c>
      <c r="G680" s="233"/>
      <c r="H680" s="236">
        <v>4.9500000000000002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2" t="s">
        <v>162</v>
      </c>
      <c r="AU680" s="242" t="s">
        <v>82</v>
      </c>
      <c r="AV680" s="13" t="s">
        <v>82</v>
      </c>
      <c r="AW680" s="13" t="s">
        <v>33</v>
      </c>
      <c r="AX680" s="13" t="s">
        <v>72</v>
      </c>
      <c r="AY680" s="242" t="s">
        <v>151</v>
      </c>
    </row>
    <row r="681" s="13" customFormat="1">
      <c r="A681" s="13"/>
      <c r="B681" s="232"/>
      <c r="C681" s="233"/>
      <c r="D681" s="227" t="s">
        <v>162</v>
      </c>
      <c r="E681" s="234" t="s">
        <v>19</v>
      </c>
      <c r="F681" s="235" t="s">
        <v>1675</v>
      </c>
      <c r="G681" s="233"/>
      <c r="H681" s="236">
        <v>1.55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2" t="s">
        <v>162</v>
      </c>
      <c r="AU681" s="242" t="s">
        <v>82</v>
      </c>
      <c r="AV681" s="13" t="s">
        <v>82</v>
      </c>
      <c r="AW681" s="13" t="s">
        <v>33</v>
      </c>
      <c r="AX681" s="13" t="s">
        <v>72</v>
      </c>
      <c r="AY681" s="242" t="s">
        <v>151</v>
      </c>
    </row>
    <row r="682" s="13" customFormat="1">
      <c r="A682" s="13"/>
      <c r="B682" s="232"/>
      <c r="C682" s="233"/>
      <c r="D682" s="227" t="s">
        <v>162</v>
      </c>
      <c r="E682" s="234" t="s">
        <v>19</v>
      </c>
      <c r="F682" s="235" t="s">
        <v>1676</v>
      </c>
      <c r="G682" s="233"/>
      <c r="H682" s="236">
        <v>1.3500000000000001</v>
      </c>
      <c r="I682" s="237"/>
      <c r="J682" s="233"/>
      <c r="K682" s="233"/>
      <c r="L682" s="238"/>
      <c r="M682" s="239"/>
      <c r="N682" s="240"/>
      <c r="O682" s="240"/>
      <c r="P682" s="240"/>
      <c r="Q682" s="240"/>
      <c r="R682" s="240"/>
      <c r="S682" s="240"/>
      <c r="T682" s="24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2" t="s">
        <v>162</v>
      </c>
      <c r="AU682" s="242" t="s">
        <v>82</v>
      </c>
      <c r="AV682" s="13" t="s">
        <v>82</v>
      </c>
      <c r="AW682" s="13" t="s">
        <v>33</v>
      </c>
      <c r="AX682" s="13" t="s">
        <v>72</v>
      </c>
      <c r="AY682" s="242" t="s">
        <v>151</v>
      </c>
    </row>
    <row r="683" s="14" customFormat="1">
      <c r="A683" s="14"/>
      <c r="B683" s="244"/>
      <c r="C683" s="245"/>
      <c r="D683" s="227" t="s">
        <v>162</v>
      </c>
      <c r="E683" s="246" t="s">
        <v>19</v>
      </c>
      <c r="F683" s="247" t="s">
        <v>204</v>
      </c>
      <c r="G683" s="245"/>
      <c r="H683" s="248">
        <v>12.550000000000001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4" t="s">
        <v>162</v>
      </c>
      <c r="AU683" s="254" t="s">
        <v>82</v>
      </c>
      <c r="AV683" s="14" t="s">
        <v>158</v>
      </c>
      <c r="AW683" s="14" t="s">
        <v>33</v>
      </c>
      <c r="AX683" s="14" t="s">
        <v>80</v>
      </c>
      <c r="AY683" s="254" t="s">
        <v>151</v>
      </c>
    </row>
    <row r="684" s="2" customFormat="1" ht="16.5" customHeight="1">
      <c r="A684" s="40"/>
      <c r="B684" s="41"/>
      <c r="C684" s="214" t="s">
        <v>1724</v>
      </c>
      <c r="D684" s="214" t="s">
        <v>153</v>
      </c>
      <c r="E684" s="215" t="s">
        <v>1719</v>
      </c>
      <c r="F684" s="216" t="s">
        <v>1720</v>
      </c>
      <c r="G684" s="217" t="s">
        <v>172</v>
      </c>
      <c r="H684" s="218">
        <v>31.09</v>
      </c>
      <c r="I684" s="219"/>
      <c r="J684" s="220">
        <f>ROUND(I684*H684,2)</f>
        <v>0</v>
      </c>
      <c r="K684" s="216" t="s">
        <v>157</v>
      </c>
      <c r="L684" s="46"/>
      <c r="M684" s="221" t="s">
        <v>19</v>
      </c>
      <c r="N684" s="222" t="s">
        <v>43</v>
      </c>
      <c r="O684" s="86"/>
      <c r="P684" s="223">
        <f>O684*H684</f>
        <v>0</v>
      </c>
      <c r="Q684" s="223">
        <v>3.0000000000000001E-05</v>
      </c>
      <c r="R684" s="223">
        <f>Q684*H684</f>
        <v>0.00093270000000000007</v>
      </c>
      <c r="S684" s="223">
        <v>0</v>
      </c>
      <c r="T684" s="224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25" t="s">
        <v>158</v>
      </c>
      <c r="AT684" s="225" t="s">
        <v>153</v>
      </c>
      <c r="AU684" s="225" t="s">
        <v>82</v>
      </c>
      <c r="AY684" s="19" t="s">
        <v>151</v>
      </c>
      <c r="BE684" s="226">
        <f>IF(N684="základní",J684,0)</f>
        <v>0</v>
      </c>
      <c r="BF684" s="226">
        <f>IF(N684="snížená",J684,0)</f>
        <v>0</v>
      </c>
      <c r="BG684" s="226">
        <f>IF(N684="zákl. přenesená",J684,0)</f>
        <v>0</v>
      </c>
      <c r="BH684" s="226">
        <f>IF(N684="sníž. přenesená",J684,0)</f>
        <v>0</v>
      </c>
      <c r="BI684" s="226">
        <f>IF(N684="nulová",J684,0)</f>
        <v>0</v>
      </c>
      <c r="BJ684" s="19" t="s">
        <v>80</v>
      </c>
      <c r="BK684" s="226">
        <f>ROUND(I684*H684,2)</f>
        <v>0</v>
      </c>
      <c r="BL684" s="19" t="s">
        <v>158</v>
      </c>
      <c r="BM684" s="225" t="s">
        <v>1725</v>
      </c>
    </row>
    <row r="685" s="2" customFormat="1">
      <c r="A685" s="40"/>
      <c r="B685" s="41"/>
      <c r="C685" s="42"/>
      <c r="D685" s="227" t="s">
        <v>160</v>
      </c>
      <c r="E685" s="42"/>
      <c r="F685" s="228" t="s">
        <v>1722</v>
      </c>
      <c r="G685" s="42"/>
      <c r="H685" s="42"/>
      <c r="I685" s="229"/>
      <c r="J685" s="42"/>
      <c r="K685" s="42"/>
      <c r="L685" s="46"/>
      <c r="M685" s="230"/>
      <c r="N685" s="231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160</v>
      </c>
      <c r="AU685" s="19" t="s">
        <v>82</v>
      </c>
    </row>
    <row r="686" s="13" customFormat="1">
      <c r="A686" s="13"/>
      <c r="B686" s="232"/>
      <c r="C686" s="233"/>
      <c r="D686" s="227" t="s">
        <v>162</v>
      </c>
      <c r="E686" s="234" t="s">
        <v>19</v>
      </c>
      <c r="F686" s="235" t="s">
        <v>1726</v>
      </c>
      <c r="G686" s="233"/>
      <c r="H686" s="236">
        <v>31.09</v>
      </c>
      <c r="I686" s="237"/>
      <c r="J686" s="233"/>
      <c r="K686" s="233"/>
      <c r="L686" s="238"/>
      <c r="M686" s="239"/>
      <c r="N686" s="240"/>
      <c r="O686" s="240"/>
      <c r="P686" s="240"/>
      <c r="Q686" s="240"/>
      <c r="R686" s="240"/>
      <c r="S686" s="240"/>
      <c r="T686" s="24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2" t="s">
        <v>162</v>
      </c>
      <c r="AU686" s="242" t="s">
        <v>82</v>
      </c>
      <c r="AV686" s="13" t="s">
        <v>82</v>
      </c>
      <c r="AW686" s="13" t="s">
        <v>33</v>
      </c>
      <c r="AX686" s="13" t="s">
        <v>80</v>
      </c>
      <c r="AY686" s="242" t="s">
        <v>151</v>
      </c>
    </row>
    <row r="687" s="2" customFormat="1" ht="16.5" customHeight="1">
      <c r="A687" s="40"/>
      <c r="B687" s="41"/>
      <c r="C687" s="214" t="s">
        <v>1727</v>
      </c>
      <c r="D687" s="214" t="s">
        <v>153</v>
      </c>
      <c r="E687" s="215" t="s">
        <v>1728</v>
      </c>
      <c r="F687" s="216" t="s">
        <v>1729</v>
      </c>
      <c r="G687" s="217" t="s">
        <v>172</v>
      </c>
      <c r="H687" s="218">
        <v>44</v>
      </c>
      <c r="I687" s="219"/>
      <c r="J687" s="220">
        <f>ROUND(I687*H687,2)</f>
        <v>0</v>
      </c>
      <c r="K687" s="216" t="s">
        <v>157</v>
      </c>
      <c r="L687" s="46"/>
      <c r="M687" s="221" t="s">
        <v>19</v>
      </c>
      <c r="N687" s="222" t="s">
        <v>43</v>
      </c>
      <c r="O687" s="86"/>
      <c r="P687" s="223">
        <f>O687*H687</f>
        <v>0</v>
      </c>
      <c r="Q687" s="223">
        <v>0.00017000000000000001</v>
      </c>
      <c r="R687" s="223">
        <f>Q687*H687</f>
        <v>0.0074800000000000005</v>
      </c>
      <c r="S687" s="223">
        <v>0</v>
      </c>
      <c r="T687" s="224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5" t="s">
        <v>158</v>
      </c>
      <c r="AT687" s="225" t="s">
        <v>153</v>
      </c>
      <c r="AU687" s="225" t="s">
        <v>82</v>
      </c>
      <c r="AY687" s="19" t="s">
        <v>151</v>
      </c>
      <c r="BE687" s="226">
        <f>IF(N687="základní",J687,0)</f>
        <v>0</v>
      </c>
      <c r="BF687" s="226">
        <f>IF(N687="snížená",J687,0)</f>
        <v>0</v>
      </c>
      <c r="BG687" s="226">
        <f>IF(N687="zákl. přenesená",J687,0)</f>
        <v>0</v>
      </c>
      <c r="BH687" s="226">
        <f>IF(N687="sníž. přenesená",J687,0)</f>
        <v>0</v>
      </c>
      <c r="BI687" s="226">
        <f>IF(N687="nulová",J687,0)</f>
        <v>0</v>
      </c>
      <c r="BJ687" s="19" t="s">
        <v>80</v>
      </c>
      <c r="BK687" s="226">
        <f>ROUND(I687*H687,2)</f>
        <v>0</v>
      </c>
      <c r="BL687" s="19" t="s">
        <v>158</v>
      </c>
      <c r="BM687" s="225" t="s">
        <v>1730</v>
      </c>
    </row>
    <row r="688" s="2" customFormat="1">
      <c r="A688" s="40"/>
      <c r="B688" s="41"/>
      <c r="C688" s="42"/>
      <c r="D688" s="227" t="s">
        <v>160</v>
      </c>
      <c r="E688" s="42"/>
      <c r="F688" s="228" t="s">
        <v>1731</v>
      </c>
      <c r="G688" s="42"/>
      <c r="H688" s="42"/>
      <c r="I688" s="229"/>
      <c r="J688" s="42"/>
      <c r="K688" s="42"/>
      <c r="L688" s="46"/>
      <c r="M688" s="230"/>
      <c r="N688" s="231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160</v>
      </c>
      <c r="AU688" s="19" t="s">
        <v>82</v>
      </c>
    </row>
    <row r="689" s="2" customFormat="1">
      <c r="A689" s="40"/>
      <c r="B689" s="41"/>
      <c r="C689" s="42"/>
      <c r="D689" s="227" t="s">
        <v>175</v>
      </c>
      <c r="E689" s="42"/>
      <c r="F689" s="243" t="s">
        <v>1732</v>
      </c>
      <c r="G689" s="42"/>
      <c r="H689" s="42"/>
      <c r="I689" s="229"/>
      <c r="J689" s="42"/>
      <c r="K689" s="42"/>
      <c r="L689" s="46"/>
      <c r="M689" s="230"/>
      <c r="N689" s="231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175</v>
      </c>
      <c r="AU689" s="19" t="s">
        <v>82</v>
      </c>
    </row>
    <row r="690" s="13" customFormat="1">
      <c r="A690" s="13"/>
      <c r="B690" s="232"/>
      <c r="C690" s="233"/>
      <c r="D690" s="227" t="s">
        <v>162</v>
      </c>
      <c r="E690" s="234" t="s">
        <v>19</v>
      </c>
      <c r="F690" s="235" t="s">
        <v>1733</v>
      </c>
      <c r="G690" s="233"/>
      <c r="H690" s="236">
        <v>20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162</v>
      </c>
      <c r="AU690" s="242" t="s">
        <v>82</v>
      </c>
      <c r="AV690" s="13" t="s">
        <v>82</v>
      </c>
      <c r="AW690" s="13" t="s">
        <v>33</v>
      </c>
      <c r="AX690" s="13" t="s">
        <v>72</v>
      </c>
      <c r="AY690" s="242" t="s">
        <v>151</v>
      </c>
    </row>
    <row r="691" s="13" customFormat="1">
      <c r="A691" s="13"/>
      <c r="B691" s="232"/>
      <c r="C691" s="233"/>
      <c r="D691" s="227" t="s">
        <v>162</v>
      </c>
      <c r="E691" s="234" t="s">
        <v>19</v>
      </c>
      <c r="F691" s="235" t="s">
        <v>1683</v>
      </c>
      <c r="G691" s="233"/>
      <c r="H691" s="236">
        <v>24</v>
      </c>
      <c r="I691" s="237"/>
      <c r="J691" s="233"/>
      <c r="K691" s="233"/>
      <c r="L691" s="238"/>
      <c r="M691" s="239"/>
      <c r="N691" s="240"/>
      <c r="O691" s="240"/>
      <c r="P691" s="240"/>
      <c r="Q691" s="240"/>
      <c r="R691" s="240"/>
      <c r="S691" s="240"/>
      <c r="T691" s="24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2" t="s">
        <v>162</v>
      </c>
      <c r="AU691" s="242" t="s">
        <v>82</v>
      </c>
      <c r="AV691" s="13" t="s">
        <v>82</v>
      </c>
      <c r="AW691" s="13" t="s">
        <v>33</v>
      </c>
      <c r="AX691" s="13" t="s">
        <v>72</v>
      </c>
      <c r="AY691" s="242" t="s">
        <v>151</v>
      </c>
    </row>
    <row r="692" s="14" customFormat="1">
      <c r="A692" s="14"/>
      <c r="B692" s="244"/>
      <c r="C692" s="245"/>
      <c r="D692" s="227" t="s">
        <v>162</v>
      </c>
      <c r="E692" s="246" t="s">
        <v>19</v>
      </c>
      <c r="F692" s="247" t="s">
        <v>204</v>
      </c>
      <c r="G692" s="245"/>
      <c r="H692" s="248">
        <v>44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4" t="s">
        <v>162</v>
      </c>
      <c r="AU692" s="254" t="s">
        <v>82</v>
      </c>
      <c r="AV692" s="14" t="s">
        <v>158</v>
      </c>
      <c r="AW692" s="14" t="s">
        <v>33</v>
      </c>
      <c r="AX692" s="14" t="s">
        <v>80</v>
      </c>
      <c r="AY692" s="254" t="s">
        <v>151</v>
      </c>
    </row>
    <row r="693" s="2" customFormat="1" ht="16.5" customHeight="1">
      <c r="A693" s="40"/>
      <c r="B693" s="41"/>
      <c r="C693" s="214" t="s">
        <v>597</v>
      </c>
      <c r="D693" s="214" t="s">
        <v>153</v>
      </c>
      <c r="E693" s="215" t="s">
        <v>1734</v>
      </c>
      <c r="F693" s="216" t="s">
        <v>1735</v>
      </c>
      <c r="G693" s="217" t="s">
        <v>156</v>
      </c>
      <c r="H693" s="218">
        <v>4.4550000000000001</v>
      </c>
      <c r="I693" s="219"/>
      <c r="J693" s="220">
        <f>ROUND(I693*H693,2)</f>
        <v>0</v>
      </c>
      <c r="K693" s="216" t="s">
        <v>157</v>
      </c>
      <c r="L693" s="46"/>
      <c r="M693" s="221" t="s">
        <v>19</v>
      </c>
      <c r="N693" s="222" t="s">
        <v>43</v>
      </c>
      <c r="O693" s="86"/>
      <c r="P693" s="223">
        <f>O693*H693</f>
        <v>0</v>
      </c>
      <c r="Q693" s="223">
        <v>0.00042000000000000002</v>
      </c>
      <c r="R693" s="223">
        <f>Q693*H693</f>
        <v>0.0018711000000000001</v>
      </c>
      <c r="S693" s="223">
        <v>0</v>
      </c>
      <c r="T693" s="224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25" t="s">
        <v>158</v>
      </c>
      <c r="AT693" s="225" t="s">
        <v>153</v>
      </c>
      <c r="AU693" s="225" t="s">
        <v>82</v>
      </c>
      <c r="AY693" s="19" t="s">
        <v>151</v>
      </c>
      <c r="BE693" s="226">
        <f>IF(N693="základní",J693,0)</f>
        <v>0</v>
      </c>
      <c r="BF693" s="226">
        <f>IF(N693="snížená",J693,0)</f>
        <v>0</v>
      </c>
      <c r="BG693" s="226">
        <f>IF(N693="zákl. přenesená",J693,0)</f>
        <v>0</v>
      </c>
      <c r="BH693" s="226">
        <f>IF(N693="sníž. přenesená",J693,0)</f>
        <v>0</v>
      </c>
      <c r="BI693" s="226">
        <f>IF(N693="nulová",J693,0)</f>
        <v>0</v>
      </c>
      <c r="BJ693" s="19" t="s">
        <v>80</v>
      </c>
      <c r="BK693" s="226">
        <f>ROUND(I693*H693,2)</f>
        <v>0</v>
      </c>
      <c r="BL693" s="19" t="s">
        <v>158</v>
      </c>
      <c r="BM693" s="225" t="s">
        <v>1736</v>
      </c>
    </row>
    <row r="694" s="2" customFormat="1">
      <c r="A694" s="40"/>
      <c r="B694" s="41"/>
      <c r="C694" s="42"/>
      <c r="D694" s="227" t="s">
        <v>160</v>
      </c>
      <c r="E694" s="42"/>
      <c r="F694" s="228" t="s">
        <v>1737</v>
      </c>
      <c r="G694" s="42"/>
      <c r="H694" s="42"/>
      <c r="I694" s="229"/>
      <c r="J694" s="42"/>
      <c r="K694" s="42"/>
      <c r="L694" s="46"/>
      <c r="M694" s="230"/>
      <c r="N694" s="231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160</v>
      </c>
      <c r="AU694" s="19" t="s">
        <v>82</v>
      </c>
    </row>
    <row r="695" s="2" customFormat="1">
      <c r="A695" s="40"/>
      <c r="B695" s="41"/>
      <c r="C695" s="42"/>
      <c r="D695" s="227" t="s">
        <v>175</v>
      </c>
      <c r="E695" s="42"/>
      <c r="F695" s="243" t="s">
        <v>1738</v>
      </c>
      <c r="G695" s="42"/>
      <c r="H695" s="42"/>
      <c r="I695" s="229"/>
      <c r="J695" s="42"/>
      <c r="K695" s="42"/>
      <c r="L695" s="46"/>
      <c r="M695" s="230"/>
      <c r="N695" s="231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175</v>
      </c>
      <c r="AU695" s="19" t="s">
        <v>82</v>
      </c>
    </row>
    <row r="696" s="13" customFormat="1">
      <c r="A696" s="13"/>
      <c r="B696" s="232"/>
      <c r="C696" s="233"/>
      <c r="D696" s="227" t="s">
        <v>162</v>
      </c>
      <c r="E696" s="234" t="s">
        <v>19</v>
      </c>
      <c r="F696" s="235" t="s">
        <v>1739</v>
      </c>
      <c r="G696" s="233"/>
      <c r="H696" s="236">
        <v>0.34000000000000002</v>
      </c>
      <c r="I696" s="237"/>
      <c r="J696" s="233"/>
      <c r="K696" s="233"/>
      <c r="L696" s="238"/>
      <c r="M696" s="239"/>
      <c r="N696" s="240"/>
      <c r="O696" s="240"/>
      <c r="P696" s="240"/>
      <c r="Q696" s="240"/>
      <c r="R696" s="240"/>
      <c r="S696" s="240"/>
      <c r="T696" s="24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2" t="s">
        <v>162</v>
      </c>
      <c r="AU696" s="242" t="s">
        <v>82</v>
      </c>
      <c r="AV696" s="13" t="s">
        <v>82</v>
      </c>
      <c r="AW696" s="13" t="s">
        <v>33</v>
      </c>
      <c r="AX696" s="13" t="s">
        <v>72</v>
      </c>
      <c r="AY696" s="242" t="s">
        <v>151</v>
      </c>
    </row>
    <row r="697" s="13" customFormat="1">
      <c r="A697" s="13"/>
      <c r="B697" s="232"/>
      <c r="C697" s="233"/>
      <c r="D697" s="227" t="s">
        <v>162</v>
      </c>
      <c r="E697" s="234" t="s">
        <v>19</v>
      </c>
      <c r="F697" s="235" t="s">
        <v>1740</v>
      </c>
      <c r="G697" s="233"/>
      <c r="H697" s="236">
        <v>0.13</v>
      </c>
      <c r="I697" s="237"/>
      <c r="J697" s="233"/>
      <c r="K697" s="233"/>
      <c r="L697" s="238"/>
      <c r="M697" s="239"/>
      <c r="N697" s="240"/>
      <c r="O697" s="240"/>
      <c r="P697" s="240"/>
      <c r="Q697" s="240"/>
      <c r="R697" s="240"/>
      <c r="S697" s="240"/>
      <c r="T697" s="24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2" t="s">
        <v>162</v>
      </c>
      <c r="AU697" s="242" t="s">
        <v>82</v>
      </c>
      <c r="AV697" s="13" t="s">
        <v>82</v>
      </c>
      <c r="AW697" s="13" t="s">
        <v>33</v>
      </c>
      <c r="AX697" s="13" t="s">
        <v>72</v>
      </c>
      <c r="AY697" s="242" t="s">
        <v>151</v>
      </c>
    </row>
    <row r="698" s="13" customFormat="1">
      <c r="A698" s="13"/>
      <c r="B698" s="232"/>
      <c r="C698" s="233"/>
      <c r="D698" s="227" t="s">
        <v>162</v>
      </c>
      <c r="E698" s="234" t="s">
        <v>19</v>
      </c>
      <c r="F698" s="235" t="s">
        <v>1741</v>
      </c>
      <c r="G698" s="233"/>
      <c r="H698" s="236">
        <v>0.495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2" t="s">
        <v>162</v>
      </c>
      <c r="AU698" s="242" t="s">
        <v>82</v>
      </c>
      <c r="AV698" s="13" t="s">
        <v>82</v>
      </c>
      <c r="AW698" s="13" t="s">
        <v>33</v>
      </c>
      <c r="AX698" s="13" t="s">
        <v>72</v>
      </c>
      <c r="AY698" s="242" t="s">
        <v>151</v>
      </c>
    </row>
    <row r="699" s="13" customFormat="1">
      <c r="A699" s="13"/>
      <c r="B699" s="232"/>
      <c r="C699" s="233"/>
      <c r="D699" s="227" t="s">
        <v>162</v>
      </c>
      <c r="E699" s="234" t="s">
        <v>19</v>
      </c>
      <c r="F699" s="235" t="s">
        <v>1742</v>
      </c>
      <c r="G699" s="233"/>
      <c r="H699" s="236">
        <v>0.155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2" t="s">
        <v>162</v>
      </c>
      <c r="AU699" s="242" t="s">
        <v>82</v>
      </c>
      <c r="AV699" s="13" t="s">
        <v>82</v>
      </c>
      <c r="AW699" s="13" t="s">
        <v>33</v>
      </c>
      <c r="AX699" s="13" t="s">
        <v>72</v>
      </c>
      <c r="AY699" s="242" t="s">
        <v>151</v>
      </c>
    </row>
    <row r="700" s="13" customFormat="1">
      <c r="A700" s="13"/>
      <c r="B700" s="232"/>
      <c r="C700" s="233"/>
      <c r="D700" s="227" t="s">
        <v>162</v>
      </c>
      <c r="E700" s="234" t="s">
        <v>19</v>
      </c>
      <c r="F700" s="235" t="s">
        <v>1743</v>
      </c>
      <c r="G700" s="233"/>
      <c r="H700" s="236">
        <v>0.13500000000000001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2" t="s">
        <v>162</v>
      </c>
      <c r="AU700" s="242" t="s">
        <v>82</v>
      </c>
      <c r="AV700" s="13" t="s">
        <v>82</v>
      </c>
      <c r="AW700" s="13" t="s">
        <v>33</v>
      </c>
      <c r="AX700" s="13" t="s">
        <v>72</v>
      </c>
      <c r="AY700" s="242" t="s">
        <v>151</v>
      </c>
    </row>
    <row r="701" s="13" customFormat="1">
      <c r="A701" s="13"/>
      <c r="B701" s="232"/>
      <c r="C701" s="233"/>
      <c r="D701" s="227" t="s">
        <v>162</v>
      </c>
      <c r="E701" s="234" t="s">
        <v>19</v>
      </c>
      <c r="F701" s="235" t="s">
        <v>1744</v>
      </c>
      <c r="G701" s="233"/>
      <c r="H701" s="236">
        <v>2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2" t="s">
        <v>162</v>
      </c>
      <c r="AU701" s="242" t="s">
        <v>82</v>
      </c>
      <c r="AV701" s="13" t="s">
        <v>82</v>
      </c>
      <c r="AW701" s="13" t="s">
        <v>33</v>
      </c>
      <c r="AX701" s="13" t="s">
        <v>72</v>
      </c>
      <c r="AY701" s="242" t="s">
        <v>151</v>
      </c>
    </row>
    <row r="702" s="13" customFormat="1">
      <c r="A702" s="13"/>
      <c r="B702" s="232"/>
      <c r="C702" s="233"/>
      <c r="D702" s="227" t="s">
        <v>162</v>
      </c>
      <c r="E702" s="234" t="s">
        <v>19</v>
      </c>
      <c r="F702" s="235" t="s">
        <v>1745</v>
      </c>
      <c r="G702" s="233"/>
      <c r="H702" s="236">
        <v>1.2</v>
      </c>
      <c r="I702" s="237"/>
      <c r="J702" s="233"/>
      <c r="K702" s="233"/>
      <c r="L702" s="238"/>
      <c r="M702" s="239"/>
      <c r="N702" s="240"/>
      <c r="O702" s="240"/>
      <c r="P702" s="240"/>
      <c r="Q702" s="240"/>
      <c r="R702" s="240"/>
      <c r="S702" s="240"/>
      <c r="T702" s="241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2" t="s">
        <v>162</v>
      </c>
      <c r="AU702" s="242" t="s">
        <v>82</v>
      </c>
      <c r="AV702" s="13" t="s">
        <v>82</v>
      </c>
      <c r="AW702" s="13" t="s">
        <v>33</v>
      </c>
      <c r="AX702" s="13" t="s">
        <v>72</v>
      </c>
      <c r="AY702" s="242" t="s">
        <v>151</v>
      </c>
    </row>
    <row r="703" s="14" customFormat="1">
      <c r="A703" s="14"/>
      <c r="B703" s="244"/>
      <c r="C703" s="245"/>
      <c r="D703" s="227" t="s">
        <v>162</v>
      </c>
      <c r="E703" s="246" t="s">
        <v>19</v>
      </c>
      <c r="F703" s="247" t="s">
        <v>204</v>
      </c>
      <c r="G703" s="245"/>
      <c r="H703" s="248">
        <v>4.4550000000000001</v>
      </c>
      <c r="I703" s="249"/>
      <c r="J703" s="245"/>
      <c r="K703" s="245"/>
      <c r="L703" s="250"/>
      <c r="M703" s="251"/>
      <c r="N703" s="252"/>
      <c r="O703" s="252"/>
      <c r="P703" s="252"/>
      <c r="Q703" s="252"/>
      <c r="R703" s="252"/>
      <c r="S703" s="252"/>
      <c r="T703" s="25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4" t="s">
        <v>162</v>
      </c>
      <c r="AU703" s="254" t="s">
        <v>82</v>
      </c>
      <c r="AV703" s="14" t="s">
        <v>158</v>
      </c>
      <c r="AW703" s="14" t="s">
        <v>33</v>
      </c>
      <c r="AX703" s="14" t="s">
        <v>80</v>
      </c>
      <c r="AY703" s="254" t="s">
        <v>151</v>
      </c>
    </row>
    <row r="704" s="2" customFormat="1" ht="16.5" customHeight="1">
      <c r="A704" s="40"/>
      <c r="B704" s="41"/>
      <c r="C704" s="214" t="s">
        <v>1746</v>
      </c>
      <c r="D704" s="214" t="s">
        <v>153</v>
      </c>
      <c r="E704" s="215" t="s">
        <v>1747</v>
      </c>
      <c r="F704" s="216" t="s">
        <v>1748</v>
      </c>
      <c r="G704" s="217" t="s">
        <v>225</v>
      </c>
      <c r="H704" s="218">
        <v>2</v>
      </c>
      <c r="I704" s="219"/>
      <c r="J704" s="220">
        <f>ROUND(I704*H704,2)</f>
        <v>0</v>
      </c>
      <c r="K704" s="216" t="s">
        <v>157</v>
      </c>
      <c r="L704" s="46"/>
      <c r="M704" s="221" t="s">
        <v>19</v>
      </c>
      <c r="N704" s="222" t="s">
        <v>43</v>
      </c>
      <c r="O704" s="86"/>
      <c r="P704" s="223">
        <f>O704*H704</f>
        <v>0</v>
      </c>
      <c r="Q704" s="223">
        <v>0.0064900000000000001</v>
      </c>
      <c r="R704" s="223">
        <f>Q704*H704</f>
        <v>0.01298</v>
      </c>
      <c r="S704" s="223">
        <v>0</v>
      </c>
      <c r="T704" s="224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5" t="s">
        <v>158</v>
      </c>
      <c r="AT704" s="225" t="s">
        <v>153</v>
      </c>
      <c r="AU704" s="225" t="s">
        <v>82</v>
      </c>
      <c r="AY704" s="19" t="s">
        <v>151</v>
      </c>
      <c r="BE704" s="226">
        <f>IF(N704="základní",J704,0)</f>
        <v>0</v>
      </c>
      <c r="BF704" s="226">
        <f>IF(N704="snížená",J704,0)</f>
        <v>0</v>
      </c>
      <c r="BG704" s="226">
        <f>IF(N704="zákl. přenesená",J704,0)</f>
        <v>0</v>
      </c>
      <c r="BH704" s="226">
        <f>IF(N704="sníž. přenesená",J704,0)</f>
        <v>0</v>
      </c>
      <c r="BI704" s="226">
        <f>IF(N704="nulová",J704,0)</f>
        <v>0</v>
      </c>
      <c r="BJ704" s="19" t="s">
        <v>80</v>
      </c>
      <c r="BK704" s="226">
        <f>ROUND(I704*H704,2)</f>
        <v>0</v>
      </c>
      <c r="BL704" s="19" t="s">
        <v>158</v>
      </c>
      <c r="BM704" s="225" t="s">
        <v>1749</v>
      </c>
    </row>
    <row r="705" s="2" customFormat="1">
      <c r="A705" s="40"/>
      <c r="B705" s="41"/>
      <c r="C705" s="42"/>
      <c r="D705" s="227" t="s">
        <v>160</v>
      </c>
      <c r="E705" s="42"/>
      <c r="F705" s="228" t="s">
        <v>1750</v>
      </c>
      <c r="G705" s="42"/>
      <c r="H705" s="42"/>
      <c r="I705" s="229"/>
      <c r="J705" s="42"/>
      <c r="K705" s="42"/>
      <c r="L705" s="46"/>
      <c r="M705" s="230"/>
      <c r="N705" s="231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160</v>
      </c>
      <c r="AU705" s="19" t="s">
        <v>82</v>
      </c>
    </row>
    <row r="706" s="2" customFormat="1">
      <c r="A706" s="40"/>
      <c r="B706" s="41"/>
      <c r="C706" s="42"/>
      <c r="D706" s="227" t="s">
        <v>175</v>
      </c>
      <c r="E706" s="42"/>
      <c r="F706" s="243" t="s">
        <v>1751</v>
      </c>
      <c r="G706" s="42"/>
      <c r="H706" s="42"/>
      <c r="I706" s="229"/>
      <c r="J706" s="42"/>
      <c r="K706" s="42"/>
      <c r="L706" s="46"/>
      <c r="M706" s="230"/>
      <c r="N706" s="231"/>
      <c r="O706" s="86"/>
      <c r="P706" s="86"/>
      <c r="Q706" s="86"/>
      <c r="R706" s="86"/>
      <c r="S706" s="86"/>
      <c r="T706" s="87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T706" s="19" t="s">
        <v>175</v>
      </c>
      <c r="AU706" s="19" t="s">
        <v>82</v>
      </c>
    </row>
    <row r="707" s="2" customFormat="1" ht="16.5" customHeight="1">
      <c r="A707" s="40"/>
      <c r="B707" s="41"/>
      <c r="C707" s="214" t="s">
        <v>1752</v>
      </c>
      <c r="D707" s="214" t="s">
        <v>153</v>
      </c>
      <c r="E707" s="215" t="s">
        <v>1753</v>
      </c>
      <c r="F707" s="216" t="s">
        <v>1754</v>
      </c>
      <c r="G707" s="217" t="s">
        <v>156</v>
      </c>
      <c r="H707" s="218">
        <v>442.221</v>
      </c>
      <c r="I707" s="219"/>
      <c r="J707" s="220">
        <f>ROUND(I707*H707,2)</f>
        <v>0</v>
      </c>
      <c r="K707" s="216" t="s">
        <v>157</v>
      </c>
      <c r="L707" s="46"/>
      <c r="M707" s="221" t="s">
        <v>19</v>
      </c>
      <c r="N707" s="222" t="s">
        <v>43</v>
      </c>
      <c r="O707" s="86"/>
      <c r="P707" s="223">
        <f>O707*H707</f>
        <v>0</v>
      </c>
      <c r="Q707" s="223">
        <v>0</v>
      </c>
      <c r="R707" s="223">
        <f>Q707*H707</f>
        <v>0</v>
      </c>
      <c r="S707" s="223">
        <v>0.02</v>
      </c>
      <c r="T707" s="224">
        <f>S707*H707</f>
        <v>8.8444199999999995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5" t="s">
        <v>158</v>
      </c>
      <c r="AT707" s="225" t="s">
        <v>153</v>
      </c>
      <c r="AU707" s="225" t="s">
        <v>82</v>
      </c>
      <c r="AY707" s="19" t="s">
        <v>151</v>
      </c>
      <c r="BE707" s="226">
        <f>IF(N707="základní",J707,0)</f>
        <v>0</v>
      </c>
      <c r="BF707" s="226">
        <f>IF(N707="snížená",J707,0)</f>
        <v>0</v>
      </c>
      <c r="BG707" s="226">
        <f>IF(N707="zákl. přenesená",J707,0)</f>
        <v>0</v>
      </c>
      <c r="BH707" s="226">
        <f>IF(N707="sníž. přenesená",J707,0)</f>
        <v>0</v>
      </c>
      <c r="BI707" s="226">
        <f>IF(N707="nulová",J707,0)</f>
        <v>0</v>
      </c>
      <c r="BJ707" s="19" t="s">
        <v>80</v>
      </c>
      <c r="BK707" s="226">
        <f>ROUND(I707*H707,2)</f>
        <v>0</v>
      </c>
      <c r="BL707" s="19" t="s">
        <v>158</v>
      </c>
      <c r="BM707" s="225" t="s">
        <v>1755</v>
      </c>
    </row>
    <row r="708" s="2" customFormat="1">
      <c r="A708" s="40"/>
      <c r="B708" s="41"/>
      <c r="C708" s="42"/>
      <c r="D708" s="227" t="s">
        <v>160</v>
      </c>
      <c r="E708" s="42"/>
      <c r="F708" s="228" t="s">
        <v>1756</v>
      </c>
      <c r="G708" s="42"/>
      <c r="H708" s="42"/>
      <c r="I708" s="229"/>
      <c r="J708" s="42"/>
      <c r="K708" s="42"/>
      <c r="L708" s="46"/>
      <c r="M708" s="230"/>
      <c r="N708" s="231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160</v>
      </c>
      <c r="AU708" s="19" t="s">
        <v>82</v>
      </c>
    </row>
    <row r="709" s="16" customFormat="1">
      <c r="A709" s="16"/>
      <c r="B709" s="270"/>
      <c r="C709" s="271"/>
      <c r="D709" s="227" t="s">
        <v>162</v>
      </c>
      <c r="E709" s="272" t="s">
        <v>19</v>
      </c>
      <c r="F709" s="273" t="s">
        <v>1757</v>
      </c>
      <c r="G709" s="271"/>
      <c r="H709" s="272" t="s">
        <v>19</v>
      </c>
      <c r="I709" s="274"/>
      <c r="J709" s="271"/>
      <c r="K709" s="271"/>
      <c r="L709" s="275"/>
      <c r="M709" s="276"/>
      <c r="N709" s="277"/>
      <c r="O709" s="277"/>
      <c r="P709" s="277"/>
      <c r="Q709" s="277"/>
      <c r="R709" s="277"/>
      <c r="S709" s="277"/>
      <c r="T709" s="278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T709" s="279" t="s">
        <v>162</v>
      </c>
      <c r="AU709" s="279" t="s">
        <v>82</v>
      </c>
      <c r="AV709" s="16" t="s">
        <v>80</v>
      </c>
      <c r="AW709" s="16" t="s">
        <v>33</v>
      </c>
      <c r="AX709" s="16" t="s">
        <v>72</v>
      </c>
      <c r="AY709" s="279" t="s">
        <v>151</v>
      </c>
    </row>
    <row r="710" s="13" customFormat="1">
      <c r="A710" s="13"/>
      <c r="B710" s="232"/>
      <c r="C710" s="233"/>
      <c r="D710" s="227" t="s">
        <v>162</v>
      </c>
      <c r="E710" s="234" t="s">
        <v>19</v>
      </c>
      <c r="F710" s="235" t="s">
        <v>1758</v>
      </c>
      <c r="G710" s="233"/>
      <c r="H710" s="236">
        <v>153.22200000000001</v>
      </c>
      <c r="I710" s="237"/>
      <c r="J710" s="233"/>
      <c r="K710" s="233"/>
      <c r="L710" s="238"/>
      <c r="M710" s="239"/>
      <c r="N710" s="240"/>
      <c r="O710" s="240"/>
      <c r="P710" s="240"/>
      <c r="Q710" s="240"/>
      <c r="R710" s="240"/>
      <c r="S710" s="240"/>
      <c r="T710" s="24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2" t="s">
        <v>162</v>
      </c>
      <c r="AU710" s="242" t="s">
        <v>82</v>
      </c>
      <c r="AV710" s="13" t="s">
        <v>82</v>
      </c>
      <c r="AW710" s="13" t="s">
        <v>33</v>
      </c>
      <c r="AX710" s="13" t="s">
        <v>72</v>
      </c>
      <c r="AY710" s="242" t="s">
        <v>151</v>
      </c>
    </row>
    <row r="711" s="13" customFormat="1">
      <c r="A711" s="13"/>
      <c r="B711" s="232"/>
      <c r="C711" s="233"/>
      <c r="D711" s="227" t="s">
        <v>162</v>
      </c>
      <c r="E711" s="234" t="s">
        <v>19</v>
      </c>
      <c r="F711" s="235" t="s">
        <v>1759</v>
      </c>
      <c r="G711" s="233"/>
      <c r="H711" s="236">
        <v>120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2" t="s">
        <v>162</v>
      </c>
      <c r="AU711" s="242" t="s">
        <v>82</v>
      </c>
      <c r="AV711" s="13" t="s">
        <v>82</v>
      </c>
      <c r="AW711" s="13" t="s">
        <v>33</v>
      </c>
      <c r="AX711" s="13" t="s">
        <v>72</v>
      </c>
      <c r="AY711" s="242" t="s">
        <v>151</v>
      </c>
    </row>
    <row r="712" s="13" customFormat="1">
      <c r="A712" s="13"/>
      <c r="B712" s="232"/>
      <c r="C712" s="233"/>
      <c r="D712" s="227" t="s">
        <v>162</v>
      </c>
      <c r="E712" s="234" t="s">
        <v>19</v>
      </c>
      <c r="F712" s="235" t="s">
        <v>1760</v>
      </c>
      <c r="G712" s="233"/>
      <c r="H712" s="236">
        <v>168.999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2" t="s">
        <v>162</v>
      </c>
      <c r="AU712" s="242" t="s">
        <v>82</v>
      </c>
      <c r="AV712" s="13" t="s">
        <v>82</v>
      </c>
      <c r="AW712" s="13" t="s">
        <v>33</v>
      </c>
      <c r="AX712" s="13" t="s">
        <v>72</v>
      </c>
      <c r="AY712" s="242" t="s">
        <v>151</v>
      </c>
    </row>
    <row r="713" s="14" customFormat="1">
      <c r="A713" s="14"/>
      <c r="B713" s="244"/>
      <c r="C713" s="245"/>
      <c r="D713" s="227" t="s">
        <v>162</v>
      </c>
      <c r="E713" s="246" t="s">
        <v>19</v>
      </c>
      <c r="F713" s="247" t="s">
        <v>204</v>
      </c>
      <c r="G713" s="245"/>
      <c r="H713" s="248">
        <v>442.221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4" t="s">
        <v>162</v>
      </c>
      <c r="AU713" s="254" t="s">
        <v>82</v>
      </c>
      <c r="AV713" s="14" t="s">
        <v>158</v>
      </c>
      <c r="AW713" s="14" t="s">
        <v>33</v>
      </c>
      <c r="AX713" s="14" t="s">
        <v>80</v>
      </c>
      <c r="AY713" s="254" t="s">
        <v>151</v>
      </c>
    </row>
    <row r="714" s="2" customFormat="1" ht="16.5" customHeight="1">
      <c r="A714" s="40"/>
      <c r="B714" s="41"/>
      <c r="C714" s="214" t="s">
        <v>1761</v>
      </c>
      <c r="D714" s="214" t="s">
        <v>153</v>
      </c>
      <c r="E714" s="215" t="s">
        <v>1762</v>
      </c>
      <c r="F714" s="216" t="s">
        <v>1763</v>
      </c>
      <c r="G714" s="217" t="s">
        <v>156</v>
      </c>
      <c r="H714" s="218">
        <v>279.75</v>
      </c>
      <c r="I714" s="219"/>
      <c r="J714" s="220">
        <f>ROUND(I714*H714,2)</f>
        <v>0</v>
      </c>
      <c r="K714" s="216" t="s">
        <v>157</v>
      </c>
      <c r="L714" s="46"/>
      <c r="M714" s="221" t="s">
        <v>19</v>
      </c>
      <c r="N714" s="222" t="s">
        <v>43</v>
      </c>
      <c r="O714" s="86"/>
      <c r="P714" s="223">
        <f>O714*H714</f>
        <v>0</v>
      </c>
      <c r="Q714" s="223">
        <v>0</v>
      </c>
      <c r="R714" s="223">
        <f>Q714*H714</f>
        <v>0</v>
      </c>
      <c r="S714" s="223">
        <v>0.02</v>
      </c>
      <c r="T714" s="224">
        <f>S714*H714</f>
        <v>5.5949999999999998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5" t="s">
        <v>158</v>
      </c>
      <c r="AT714" s="225" t="s">
        <v>153</v>
      </c>
      <c r="AU714" s="225" t="s">
        <v>82</v>
      </c>
      <c r="AY714" s="19" t="s">
        <v>151</v>
      </c>
      <c r="BE714" s="226">
        <f>IF(N714="základní",J714,0)</f>
        <v>0</v>
      </c>
      <c r="BF714" s="226">
        <f>IF(N714="snížená",J714,0)</f>
        <v>0</v>
      </c>
      <c r="BG714" s="226">
        <f>IF(N714="zákl. přenesená",J714,0)</f>
        <v>0</v>
      </c>
      <c r="BH714" s="226">
        <f>IF(N714="sníž. přenesená",J714,0)</f>
        <v>0</v>
      </c>
      <c r="BI714" s="226">
        <f>IF(N714="nulová",J714,0)</f>
        <v>0</v>
      </c>
      <c r="BJ714" s="19" t="s">
        <v>80</v>
      </c>
      <c r="BK714" s="226">
        <f>ROUND(I714*H714,2)</f>
        <v>0</v>
      </c>
      <c r="BL714" s="19" t="s">
        <v>158</v>
      </c>
      <c r="BM714" s="225" t="s">
        <v>1764</v>
      </c>
    </row>
    <row r="715" s="2" customFormat="1">
      <c r="A715" s="40"/>
      <c r="B715" s="41"/>
      <c r="C715" s="42"/>
      <c r="D715" s="227" t="s">
        <v>160</v>
      </c>
      <c r="E715" s="42"/>
      <c r="F715" s="228" t="s">
        <v>1765</v>
      </c>
      <c r="G715" s="42"/>
      <c r="H715" s="42"/>
      <c r="I715" s="229"/>
      <c r="J715" s="42"/>
      <c r="K715" s="42"/>
      <c r="L715" s="46"/>
      <c r="M715" s="230"/>
      <c r="N715" s="231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160</v>
      </c>
      <c r="AU715" s="19" t="s">
        <v>82</v>
      </c>
    </row>
    <row r="716" s="13" customFormat="1">
      <c r="A716" s="13"/>
      <c r="B716" s="232"/>
      <c r="C716" s="233"/>
      <c r="D716" s="227" t="s">
        <v>162</v>
      </c>
      <c r="E716" s="234" t="s">
        <v>19</v>
      </c>
      <c r="F716" s="235" t="s">
        <v>1766</v>
      </c>
      <c r="G716" s="233"/>
      <c r="H716" s="236">
        <v>56</v>
      </c>
      <c r="I716" s="237"/>
      <c r="J716" s="233"/>
      <c r="K716" s="233"/>
      <c r="L716" s="238"/>
      <c r="M716" s="239"/>
      <c r="N716" s="240"/>
      <c r="O716" s="240"/>
      <c r="P716" s="240"/>
      <c r="Q716" s="240"/>
      <c r="R716" s="240"/>
      <c r="S716" s="240"/>
      <c r="T716" s="241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2" t="s">
        <v>162</v>
      </c>
      <c r="AU716" s="242" t="s">
        <v>82</v>
      </c>
      <c r="AV716" s="13" t="s">
        <v>82</v>
      </c>
      <c r="AW716" s="13" t="s">
        <v>33</v>
      </c>
      <c r="AX716" s="13" t="s">
        <v>72</v>
      </c>
      <c r="AY716" s="242" t="s">
        <v>151</v>
      </c>
    </row>
    <row r="717" s="13" customFormat="1">
      <c r="A717" s="13"/>
      <c r="B717" s="232"/>
      <c r="C717" s="233"/>
      <c r="D717" s="227" t="s">
        <v>162</v>
      </c>
      <c r="E717" s="234" t="s">
        <v>19</v>
      </c>
      <c r="F717" s="235" t="s">
        <v>1767</v>
      </c>
      <c r="G717" s="233"/>
      <c r="H717" s="236">
        <v>12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2" t="s">
        <v>162</v>
      </c>
      <c r="AU717" s="242" t="s">
        <v>82</v>
      </c>
      <c r="AV717" s="13" t="s">
        <v>82</v>
      </c>
      <c r="AW717" s="13" t="s">
        <v>33</v>
      </c>
      <c r="AX717" s="13" t="s">
        <v>72</v>
      </c>
      <c r="AY717" s="242" t="s">
        <v>151</v>
      </c>
    </row>
    <row r="718" s="13" customFormat="1">
      <c r="A718" s="13"/>
      <c r="B718" s="232"/>
      <c r="C718" s="233"/>
      <c r="D718" s="227" t="s">
        <v>162</v>
      </c>
      <c r="E718" s="234" t="s">
        <v>19</v>
      </c>
      <c r="F718" s="235" t="s">
        <v>1768</v>
      </c>
      <c r="G718" s="233"/>
      <c r="H718" s="236">
        <v>55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2" t="s">
        <v>162</v>
      </c>
      <c r="AU718" s="242" t="s">
        <v>82</v>
      </c>
      <c r="AV718" s="13" t="s">
        <v>82</v>
      </c>
      <c r="AW718" s="13" t="s">
        <v>33</v>
      </c>
      <c r="AX718" s="13" t="s">
        <v>72</v>
      </c>
      <c r="AY718" s="242" t="s">
        <v>151</v>
      </c>
    </row>
    <row r="719" s="15" customFormat="1">
      <c r="A719" s="15"/>
      <c r="B719" s="255"/>
      <c r="C719" s="256"/>
      <c r="D719" s="227" t="s">
        <v>162</v>
      </c>
      <c r="E719" s="257" t="s">
        <v>19</v>
      </c>
      <c r="F719" s="258" t="s">
        <v>393</v>
      </c>
      <c r="G719" s="256"/>
      <c r="H719" s="259">
        <v>123</v>
      </c>
      <c r="I719" s="260"/>
      <c r="J719" s="256"/>
      <c r="K719" s="256"/>
      <c r="L719" s="261"/>
      <c r="M719" s="262"/>
      <c r="N719" s="263"/>
      <c r="O719" s="263"/>
      <c r="P719" s="263"/>
      <c r="Q719" s="263"/>
      <c r="R719" s="263"/>
      <c r="S719" s="263"/>
      <c r="T719" s="264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65" t="s">
        <v>162</v>
      </c>
      <c r="AU719" s="265" t="s">
        <v>82</v>
      </c>
      <c r="AV719" s="15" t="s">
        <v>169</v>
      </c>
      <c r="AW719" s="15" t="s">
        <v>33</v>
      </c>
      <c r="AX719" s="15" t="s">
        <v>72</v>
      </c>
      <c r="AY719" s="265" t="s">
        <v>151</v>
      </c>
    </row>
    <row r="720" s="13" customFormat="1">
      <c r="A720" s="13"/>
      <c r="B720" s="232"/>
      <c r="C720" s="233"/>
      <c r="D720" s="227" t="s">
        <v>162</v>
      </c>
      <c r="E720" s="234" t="s">
        <v>19</v>
      </c>
      <c r="F720" s="235" t="s">
        <v>1769</v>
      </c>
      <c r="G720" s="233"/>
      <c r="H720" s="236">
        <v>38.75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2" t="s">
        <v>162</v>
      </c>
      <c r="AU720" s="242" t="s">
        <v>82</v>
      </c>
      <c r="AV720" s="13" t="s">
        <v>82</v>
      </c>
      <c r="AW720" s="13" t="s">
        <v>33</v>
      </c>
      <c r="AX720" s="13" t="s">
        <v>72</v>
      </c>
      <c r="AY720" s="242" t="s">
        <v>151</v>
      </c>
    </row>
    <row r="721" s="13" customFormat="1">
      <c r="A721" s="13"/>
      <c r="B721" s="232"/>
      <c r="C721" s="233"/>
      <c r="D721" s="227" t="s">
        <v>162</v>
      </c>
      <c r="E721" s="234" t="s">
        <v>19</v>
      </c>
      <c r="F721" s="235" t="s">
        <v>1770</v>
      </c>
      <c r="G721" s="233"/>
      <c r="H721" s="236">
        <v>78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2" t="s">
        <v>162</v>
      </c>
      <c r="AU721" s="242" t="s">
        <v>82</v>
      </c>
      <c r="AV721" s="13" t="s">
        <v>82</v>
      </c>
      <c r="AW721" s="13" t="s">
        <v>33</v>
      </c>
      <c r="AX721" s="13" t="s">
        <v>72</v>
      </c>
      <c r="AY721" s="242" t="s">
        <v>151</v>
      </c>
    </row>
    <row r="722" s="13" customFormat="1">
      <c r="A722" s="13"/>
      <c r="B722" s="232"/>
      <c r="C722" s="233"/>
      <c r="D722" s="227" t="s">
        <v>162</v>
      </c>
      <c r="E722" s="234" t="s">
        <v>19</v>
      </c>
      <c r="F722" s="235" t="s">
        <v>1771</v>
      </c>
      <c r="G722" s="233"/>
      <c r="H722" s="236">
        <v>40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2" t="s">
        <v>162</v>
      </c>
      <c r="AU722" s="242" t="s">
        <v>82</v>
      </c>
      <c r="AV722" s="13" t="s">
        <v>82</v>
      </c>
      <c r="AW722" s="13" t="s">
        <v>33</v>
      </c>
      <c r="AX722" s="13" t="s">
        <v>72</v>
      </c>
      <c r="AY722" s="242" t="s">
        <v>151</v>
      </c>
    </row>
    <row r="723" s="15" customFormat="1">
      <c r="A723" s="15"/>
      <c r="B723" s="255"/>
      <c r="C723" s="256"/>
      <c r="D723" s="227" t="s">
        <v>162</v>
      </c>
      <c r="E723" s="257" t="s">
        <v>19</v>
      </c>
      <c r="F723" s="258" t="s">
        <v>393</v>
      </c>
      <c r="G723" s="256"/>
      <c r="H723" s="259">
        <v>156.75</v>
      </c>
      <c r="I723" s="260"/>
      <c r="J723" s="256"/>
      <c r="K723" s="256"/>
      <c r="L723" s="261"/>
      <c r="M723" s="262"/>
      <c r="N723" s="263"/>
      <c r="O723" s="263"/>
      <c r="P723" s="263"/>
      <c r="Q723" s="263"/>
      <c r="R723" s="263"/>
      <c r="S723" s="263"/>
      <c r="T723" s="264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65" t="s">
        <v>162</v>
      </c>
      <c r="AU723" s="265" t="s">
        <v>82</v>
      </c>
      <c r="AV723" s="15" t="s">
        <v>169</v>
      </c>
      <c r="AW723" s="15" t="s">
        <v>33</v>
      </c>
      <c r="AX723" s="15" t="s">
        <v>72</v>
      </c>
      <c r="AY723" s="265" t="s">
        <v>151</v>
      </c>
    </row>
    <row r="724" s="14" customFormat="1">
      <c r="A724" s="14"/>
      <c r="B724" s="244"/>
      <c r="C724" s="245"/>
      <c r="D724" s="227" t="s">
        <v>162</v>
      </c>
      <c r="E724" s="246" t="s">
        <v>19</v>
      </c>
      <c r="F724" s="247" t="s">
        <v>204</v>
      </c>
      <c r="G724" s="245"/>
      <c r="H724" s="248">
        <v>279.75</v>
      </c>
      <c r="I724" s="249"/>
      <c r="J724" s="245"/>
      <c r="K724" s="245"/>
      <c r="L724" s="250"/>
      <c r="M724" s="251"/>
      <c r="N724" s="252"/>
      <c r="O724" s="252"/>
      <c r="P724" s="252"/>
      <c r="Q724" s="252"/>
      <c r="R724" s="252"/>
      <c r="S724" s="252"/>
      <c r="T724" s="25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4" t="s">
        <v>162</v>
      </c>
      <c r="AU724" s="254" t="s">
        <v>82</v>
      </c>
      <c r="AV724" s="14" t="s">
        <v>158</v>
      </c>
      <c r="AW724" s="14" t="s">
        <v>33</v>
      </c>
      <c r="AX724" s="14" t="s">
        <v>80</v>
      </c>
      <c r="AY724" s="254" t="s">
        <v>151</v>
      </c>
    </row>
    <row r="725" s="2" customFormat="1" ht="16.5" customHeight="1">
      <c r="A725" s="40"/>
      <c r="B725" s="41"/>
      <c r="C725" s="214" t="s">
        <v>1772</v>
      </c>
      <c r="D725" s="214" t="s">
        <v>153</v>
      </c>
      <c r="E725" s="215" t="s">
        <v>1773</v>
      </c>
      <c r="F725" s="216" t="s">
        <v>1774</v>
      </c>
      <c r="G725" s="217" t="s">
        <v>581</v>
      </c>
      <c r="H725" s="218">
        <v>7.9560000000000004</v>
      </c>
      <c r="I725" s="219"/>
      <c r="J725" s="220">
        <f>ROUND(I725*H725,2)</f>
        <v>0</v>
      </c>
      <c r="K725" s="216" t="s">
        <v>157</v>
      </c>
      <c r="L725" s="46"/>
      <c r="M725" s="221" t="s">
        <v>19</v>
      </c>
      <c r="N725" s="222" t="s">
        <v>43</v>
      </c>
      <c r="O725" s="86"/>
      <c r="P725" s="223">
        <f>O725*H725</f>
        <v>0</v>
      </c>
      <c r="Q725" s="223">
        <v>0.12</v>
      </c>
      <c r="R725" s="223">
        <f>Q725*H725</f>
        <v>0.95472000000000001</v>
      </c>
      <c r="S725" s="223">
        <v>2.2000000000000002</v>
      </c>
      <c r="T725" s="224">
        <f>S725*H725</f>
        <v>17.503200000000003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5" t="s">
        <v>158</v>
      </c>
      <c r="AT725" s="225" t="s">
        <v>153</v>
      </c>
      <c r="AU725" s="225" t="s">
        <v>82</v>
      </c>
      <c r="AY725" s="19" t="s">
        <v>151</v>
      </c>
      <c r="BE725" s="226">
        <f>IF(N725="základní",J725,0)</f>
        <v>0</v>
      </c>
      <c r="BF725" s="226">
        <f>IF(N725="snížená",J725,0)</f>
        <v>0</v>
      </c>
      <c r="BG725" s="226">
        <f>IF(N725="zákl. přenesená",J725,0)</f>
        <v>0</v>
      </c>
      <c r="BH725" s="226">
        <f>IF(N725="sníž. přenesená",J725,0)</f>
        <v>0</v>
      </c>
      <c r="BI725" s="226">
        <f>IF(N725="nulová",J725,0)</f>
        <v>0</v>
      </c>
      <c r="BJ725" s="19" t="s">
        <v>80</v>
      </c>
      <c r="BK725" s="226">
        <f>ROUND(I725*H725,2)</f>
        <v>0</v>
      </c>
      <c r="BL725" s="19" t="s">
        <v>158</v>
      </c>
      <c r="BM725" s="225" t="s">
        <v>1775</v>
      </c>
    </row>
    <row r="726" s="2" customFormat="1">
      <c r="A726" s="40"/>
      <c r="B726" s="41"/>
      <c r="C726" s="42"/>
      <c r="D726" s="227" t="s">
        <v>160</v>
      </c>
      <c r="E726" s="42"/>
      <c r="F726" s="228" t="s">
        <v>1776</v>
      </c>
      <c r="G726" s="42"/>
      <c r="H726" s="42"/>
      <c r="I726" s="229"/>
      <c r="J726" s="42"/>
      <c r="K726" s="42"/>
      <c r="L726" s="46"/>
      <c r="M726" s="230"/>
      <c r="N726" s="231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160</v>
      </c>
      <c r="AU726" s="19" t="s">
        <v>82</v>
      </c>
    </row>
    <row r="727" s="13" customFormat="1">
      <c r="A727" s="13"/>
      <c r="B727" s="232"/>
      <c r="C727" s="233"/>
      <c r="D727" s="227" t="s">
        <v>162</v>
      </c>
      <c r="E727" s="234" t="s">
        <v>19</v>
      </c>
      <c r="F727" s="235" t="s">
        <v>1777</v>
      </c>
      <c r="G727" s="233"/>
      <c r="H727" s="236">
        <v>5.1509999999999998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2" t="s">
        <v>162</v>
      </c>
      <c r="AU727" s="242" t="s">
        <v>82</v>
      </c>
      <c r="AV727" s="13" t="s">
        <v>82</v>
      </c>
      <c r="AW727" s="13" t="s">
        <v>33</v>
      </c>
      <c r="AX727" s="13" t="s">
        <v>72</v>
      </c>
      <c r="AY727" s="242" t="s">
        <v>151</v>
      </c>
    </row>
    <row r="728" s="13" customFormat="1">
      <c r="A728" s="13"/>
      <c r="B728" s="232"/>
      <c r="C728" s="233"/>
      <c r="D728" s="227" t="s">
        <v>162</v>
      </c>
      <c r="E728" s="234" t="s">
        <v>19</v>
      </c>
      <c r="F728" s="235" t="s">
        <v>1778</v>
      </c>
      <c r="G728" s="233"/>
      <c r="H728" s="236">
        <v>2.8050000000000002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2" t="s">
        <v>162</v>
      </c>
      <c r="AU728" s="242" t="s">
        <v>82</v>
      </c>
      <c r="AV728" s="13" t="s">
        <v>82</v>
      </c>
      <c r="AW728" s="13" t="s">
        <v>33</v>
      </c>
      <c r="AX728" s="13" t="s">
        <v>72</v>
      </c>
      <c r="AY728" s="242" t="s">
        <v>151</v>
      </c>
    </row>
    <row r="729" s="16" customFormat="1">
      <c r="A729" s="16"/>
      <c r="B729" s="270"/>
      <c r="C729" s="271"/>
      <c r="D729" s="227" t="s">
        <v>162</v>
      </c>
      <c r="E729" s="272" t="s">
        <v>19</v>
      </c>
      <c r="F729" s="273" t="s">
        <v>1779</v>
      </c>
      <c r="G729" s="271"/>
      <c r="H729" s="272" t="s">
        <v>19</v>
      </c>
      <c r="I729" s="274"/>
      <c r="J729" s="271"/>
      <c r="K729" s="271"/>
      <c r="L729" s="275"/>
      <c r="M729" s="276"/>
      <c r="N729" s="277"/>
      <c r="O729" s="277"/>
      <c r="P729" s="277"/>
      <c r="Q729" s="277"/>
      <c r="R729" s="277"/>
      <c r="S729" s="277"/>
      <c r="T729" s="278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T729" s="279" t="s">
        <v>162</v>
      </c>
      <c r="AU729" s="279" t="s">
        <v>82</v>
      </c>
      <c r="AV729" s="16" t="s">
        <v>80</v>
      </c>
      <c r="AW729" s="16" t="s">
        <v>33</v>
      </c>
      <c r="AX729" s="16" t="s">
        <v>72</v>
      </c>
      <c r="AY729" s="279" t="s">
        <v>151</v>
      </c>
    </row>
    <row r="730" s="14" customFormat="1">
      <c r="A730" s="14"/>
      <c r="B730" s="244"/>
      <c r="C730" s="245"/>
      <c r="D730" s="227" t="s">
        <v>162</v>
      </c>
      <c r="E730" s="246" t="s">
        <v>19</v>
      </c>
      <c r="F730" s="247" t="s">
        <v>204</v>
      </c>
      <c r="G730" s="245"/>
      <c r="H730" s="248">
        <v>7.9559999999999995</v>
      </c>
      <c r="I730" s="249"/>
      <c r="J730" s="245"/>
      <c r="K730" s="245"/>
      <c r="L730" s="250"/>
      <c r="M730" s="251"/>
      <c r="N730" s="252"/>
      <c r="O730" s="252"/>
      <c r="P730" s="252"/>
      <c r="Q730" s="252"/>
      <c r="R730" s="252"/>
      <c r="S730" s="252"/>
      <c r="T730" s="25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4" t="s">
        <v>162</v>
      </c>
      <c r="AU730" s="254" t="s">
        <v>82</v>
      </c>
      <c r="AV730" s="14" t="s">
        <v>158</v>
      </c>
      <c r="AW730" s="14" t="s">
        <v>33</v>
      </c>
      <c r="AX730" s="14" t="s">
        <v>80</v>
      </c>
      <c r="AY730" s="254" t="s">
        <v>151</v>
      </c>
    </row>
    <row r="731" s="2" customFormat="1" ht="16.5" customHeight="1">
      <c r="A731" s="40"/>
      <c r="B731" s="41"/>
      <c r="C731" s="214" t="s">
        <v>1780</v>
      </c>
      <c r="D731" s="214" t="s">
        <v>153</v>
      </c>
      <c r="E731" s="215" t="s">
        <v>1781</v>
      </c>
      <c r="F731" s="216" t="s">
        <v>1782</v>
      </c>
      <c r="G731" s="217" t="s">
        <v>581</v>
      </c>
      <c r="H731" s="218">
        <v>18.797000000000001</v>
      </c>
      <c r="I731" s="219"/>
      <c r="J731" s="220">
        <f>ROUND(I731*H731,2)</f>
        <v>0</v>
      </c>
      <c r="K731" s="216" t="s">
        <v>157</v>
      </c>
      <c r="L731" s="46"/>
      <c r="M731" s="221" t="s">
        <v>19</v>
      </c>
      <c r="N731" s="222" t="s">
        <v>43</v>
      </c>
      <c r="O731" s="86"/>
      <c r="P731" s="223">
        <f>O731*H731</f>
        <v>0</v>
      </c>
      <c r="Q731" s="223">
        <v>0.12171</v>
      </c>
      <c r="R731" s="223">
        <f>Q731*H731</f>
        <v>2.28778287</v>
      </c>
      <c r="S731" s="223">
        <v>2.3999999999999999</v>
      </c>
      <c r="T731" s="224">
        <f>S731*H731</f>
        <v>45.1128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25" t="s">
        <v>158</v>
      </c>
      <c r="AT731" s="225" t="s">
        <v>153</v>
      </c>
      <c r="AU731" s="225" t="s">
        <v>82</v>
      </c>
      <c r="AY731" s="19" t="s">
        <v>151</v>
      </c>
      <c r="BE731" s="226">
        <f>IF(N731="základní",J731,0)</f>
        <v>0</v>
      </c>
      <c r="BF731" s="226">
        <f>IF(N731="snížená",J731,0)</f>
        <v>0</v>
      </c>
      <c r="BG731" s="226">
        <f>IF(N731="zákl. přenesená",J731,0)</f>
        <v>0</v>
      </c>
      <c r="BH731" s="226">
        <f>IF(N731="sníž. přenesená",J731,0)</f>
        <v>0</v>
      </c>
      <c r="BI731" s="226">
        <f>IF(N731="nulová",J731,0)</f>
        <v>0</v>
      </c>
      <c r="BJ731" s="19" t="s">
        <v>80</v>
      </c>
      <c r="BK731" s="226">
        <f>ROUND(I731*H731,2)</f>
        <v>0</v>
      </c>
      <c r="BL731" s="19" t="s">
        <v>158</v>
      </c>
      <c r="BM731" s="225" t="s">
        <v>1783</v>
      </c>
    </row>
    <row r="732" s="2" customFormat="1">
      <c r="A732" s="40"/>
      <c r="B732" s="41"/>
      <c r="C732" s="42"/>
      <c r="D732" s="227" t="s">
        <v>160</v>
      </c>
      <c r="E732" s="42"/>
      <c r="F732" s="228" t="s">
        <v>1784</v>
      </c>
      <c r="G732" s="42"/>
      <c r="H732" s="42"/>
      <c r="I732" s="229"/>
      <c r="J732" s="42"/>
      <c r="K732" s="42"/>
      <c r="L732" s="46"/>
      <c r="M732" s="230"/>
      <c r="N732" s="231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160</v>
      </c>
      <c r="AU732" s="19" t="s">
        <v>82</v>
      </c>
    </row>
    <row r="733" s="13" customFormat="1">
      <c r="A733" s="13"/>
      <c r="B733" s="232"/>
      <c r="C733" s="233"/>
      <c r="D733" s="227" t="s">
        <v>162</v>
      </c>
      <c r="E733" s="234" t="s">
        <v>19</v>
      </c>
      <c r="F733" s="235" t="s">
        <v>1785</v>
      </c>
      <c r="G733" s="233"/>
      <c r="H733" s="236">
        <v>7.423</v>
      </c>
      <c r="I733" s="237"/>
      <c r="J733" s="233"/>
      <c r="K733" s="233"/>
      <c r="L733" s="238"/>
      <c r="M733" s="239"/>
      <c r="N733" s="240"/>
      <c r="O733" s="240"/>
      <c r="P733" s="240"/>
      <c r="Q733" s="240"/>
      <c r="R733" s="240"/>
      <c r="S733" s="240"/>
      <c r="T733" s="24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2" t="s">
        <v>162</v>
      </c>
      <c r="AU733" s="242" t="s">
        <v>82</v>
      </c>
      <c r="AV733" s="13" t="s">
        <v>82</v>
      </c>
      <c r="AW733" s="13" t="s">
        <v>33</v>
      </c>
      <c r="AX733" s="13" t="s">
        <v>72</v>
      </c>
      <c r="AY733" s="242" t="s">
        <v>151</v>
      </c>
    </row>
    <row r="734" s="13" customFormat="1">
      <c r="A734" s="13"/>
      <c r="B734" s="232"/>
      <c r="C734" s="233"/>
      <c r="D734" s="227" t="s">
        <v>162</v>
      </c>
      <c r="E734" s="234" t="s">
        <v>19</v>
      </c>
      <c r="F734" s="235" t="s">
        <v>1786</v>
      </c>
      <c r="G734" s="233"/>
      <c r="H734" s="236">
        <v>11.374000000000001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2" t="s">
        <v>162</v>
      </c>
      <c r="AU734" s="242" t="s">
        <v>82</v>
      </c>
      <c r="AV734" s="13" t="s">
        <v>82</v>
      </c>
      <c r="AW734" s="13" t="s">
        <v>33</v>
      </c>
      <c r="AX734" s="13" t="s">
        <v>72</v>
      </c>
      <c r="AY734" s="242" t="s">
        <v>151</v>
      </c>
    </row>
    <row r="735" s="14" customFormat="1">
      <c r="A735" s="14"/>
      <c r="B735" s="244"/>
      <c r="C735" s="245"/>
      <c r="D735" s="227" t="s">
        <v>162</v>
      </c>
      <c r="E735" s="246" t="s">
        <v>19</v>
      </c>
      <c r="F735" s="247" t="s">
        <v>204</v>
      </c>
      <c r="G735" s="245"/>
      <c r="H735" s="248">
        <v>18.797000000000001</v>
      </c>
      <c r="I735" s="249"/>
      <c r="J735" s="245"/>
      <c r="K735" s="245"/>
      <c r="L735" s="250"/>
      <c r="M735" s="251"/>
      <c r="N735" s="252"/>
      <c r="O735" s="252"/>
      <c r="P735" s="252"/>
      <c r="Q735" s="252"/>
      <c r="R735" s="252"/>
      <c r="S735" s="252"/>
      <c r="T735" s="25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4" t="s">
        <v>162</v>
      </c>
      <c r="AU735" s="254" t="s">
        <v>82</v>
      </c>
      <c r="AV735" s="14" t="s">
        <v>158</v>
      </c>
      <c r="AW735" s="14" t="s">
        <v>33</v>
      </c>
      <c r="AX735" s="14" t="s">
        <v>80</v>
      </c>
      <c r="AY735" s="254" t="s">
        <v>151</v>
      </c>
    </row>
    <row r="736" s="2" customFormat="1" ht="16.5" customHeight="1">
      <c r="A736" s="40"/>
      <c r="B736" s="41"/>
      <c r="C736" s="214" t="s">
        <v>1787</v>
      </c>
      <c r="D736" s="214" t="s">
        <v>153</v>
      </c>
      <c r="E736" s="215" t="s">
        <v>1788</v>
      </c>
      <c r="F736" s="216" t="s">
        <v>1789</v>
      </c>
      <c r="G736" s="217" t="s">
        <v>156</v>
      </c>
      <c r="H736" s="218">
        <v>12.045</v>
      </c>
      <c r="I736" s="219"/>
      <c r="J736" s="220">
        <f>ROUND(I736*H736,2)</f>
        <v>0</v>
      </c>
      <c r="K736" s="216" t="s">
        <v>157</v>
      </c>
      <c r="L736" s="46"/>
      <c r="M736" s="221" t="s">
        <v>19</v>
      </c>
      <c r="N736" s="222" t="s">
        <v>43</v>
      </c>
      <c r="O736" s="86"/>
      <c r="P736" s="223">
        <f>O736*H736</f>
        <v>0</v>
      </c>
      <c r="Q736" s="223">
        <v>0</v>
      </c>
      <c r="R736" s="223">
        <f>Q736*H736</f>
        <v>0</v>
      </c>
      <c r="S736" s="223">
        <v>0</v>
      </c>
      <c r="T736" s="224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5" t="s">
        <v>158</v>
      </c>
      <c r="AT736" s="225" t="s">
        <v>153</v>
      </c>
      <c r="AU736" s="225" t="s">
        <v>82</v>
      </c>
      <c r="AY736" s="19" t="s">
        <v>151</v>
      </c>
      <c r="BE736" s="226">
        <f>IF(N736="základní",J736,0)</f>
        <v>0</v>
      </c>
      <c r="BF736" s="226">
        <f>IF(N736="snížená",J736,0)</f>
        <v>0</v>
      </c>
      <c r="BG736" s="226">
        <f>IF(N736="zákl. přenesená",J736,0)</f>
        <v>0</v>
      </c>
      <c r="BH736" s="226">
        <f>IF(N736="sníž. přenesená",J736,0)</f>
        <v>0</v>
      </c>
      <c r="BI736" s="226">
        <f>IF(N736="nulová",J736,0)</f>
        <v>0</v>
      </c>
      <c r="BJ736" s="19" t="s">
        <v>80</v>
      </c>
      <c r="BK736" s="226">
        <f>ROUND(I736*H736,2)</f>
        <v>0</v>
      </c>
      <c r="BL736" s="19" t="s">
        <v>158</v>
      </c>
      <c r="BM736" s="225" t="s">
        <v>1790</v>
      </c>
    </row>
    <row r="737" s="2" customFormat="1">
      <c r="A737" s="40"/>
      <c r="B737" s="41"/>
      <c r="C737" s="42"/>
      <c r="D737" s="227" t="s">
        <v>160</v>
      </c>
      <c r="E737" s="42"/>
      <c r="F737" s="228" t="s">
        <v>1791</v>
      </c>
      <c r="G737" s="42"/>
      <c r="H737" s="42"/>
      <c r="I737" s="229"/>
      <c r="J737" s="42"/>
      <c r="K737" s="42"/>
      <c r="L737" s="46"/>
      <c r="M737" s="230"/>
      <c r="N737" s="231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160</v>
      </c>
      <c r="AU737" s="19" t="s">
        <v>82</v>
      </c>
    </row>
    <row r="738" s="13" customFormat="1">
      <c r="A738" s="13"/>
      <c r="B738" s="232"/>
      <c r="C738" s="233"/>
      <c r="D738" s="227" t="s">
        <v>162</v>
      </c>
      <c r="E738" s="234" t="s">
        <v>19</v>
      </c>
      <c r="F738" s="235" t="s">
        <v>1606</v>
      </c>
      <c r="G738" s="233"/>
      <c r="H738" s="236">
        <v>12.045</v>
      </c>
      <c r="I738" s="237"/>
      <c r="J738" s="233"/>
      <c r="K738" s="233"/>
      <c r="L738" s="238"/>
      <c r="M738" s="239"/>
      <c r="N738" s="240"/>
      <c r="O738" s="240"/>
      <c r="P738" s="240"/>
      <c r="Q738" s="240"/>
      <c r="R738" s="240"/>
      <c r="S738" s="240"/>
      <c r="T738" s="24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2" t="s">
        <v>162</v>
      </c>
      <c r="AU738" s="242" t="s">
        <v>82</v>
      </c>
      <c r="AV738" s="13" t="s">
        <v>82</v>
      </c>
      <c r="AW738" s="13" t="s">
        <v>33</v>
      </c>
      <c r="AX738" s="13" t="s">
        <v>80</v>
      </c>
      <c r="AY738" s="242" t="s">
        <v>151</v>
      </c>
    </row>
    <row r="739" s="2" customFormat="1" ht="16.5" customHeight="1">
      <c r="A739" s="40"/>
      <c r="B739" s="41"/>
      <c r="C739" s="214" t="s">
        <v>1792</v>
      </c>
      <c r="D739" s="214" t="s">
        <v>153</v>
      </c>
      <c r="E739" s="215" t="s">
        <v>1793</v>
      </c>
      <c r="F739" s="216" t="s">
        <v>1794</v>
      </c>
      <c r="G739" s="217" t="s">
        <v>172</v>
      </c>
      <c r="H739" s="218">
        <v>24</v>
      </c>
      <c r="I739" s="219"/>
      <c r="J739" s="220">
        <f>ROUND(I739*H739,2)</f>
        <v>0</v>
      </c>
      <c r="K739" s="216" t="s">
        <v>157</v>
      </c>
      <c r="L739" s="46"/>
      <c r="M739" s="221" t="s">
        <v>19</v>
      </c>
      <c r="N739" s="222" t="s">
        <v>43</v>
      </c>
      <c r="O739" s="86"/>
      <c r="P739" s="223">
        <f>O739*H739</f>
        <v>0</v>
      </c>
      <c r="Q739" s="223">
        <v>8.0000000000000007E-05</v>
      </c>
      <c r="R739" s="223">
        <f>Q739*H739</f>
        <v>0.0019200000000000003</v>
      </c>
      <c r="S739" s="223">
        <v>0.017999999999999999</v>
      </c>
      <c r="T739" s="224">
        <f>S739*H739</f>
        <v>0.43199999999999994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5" t="s">
        <v>158</v>
      </c>
      <c r="AT739" s="225" t="s">
        <v>153</v>
      </c>
      <c r="AU739" s="225" t="s">
        <v>82</v>
      </c>
      <c r="AY739" s="19" t="s">
        <v>151</v>
      </c>
      <c r="BE739" s="226">
        <f>IF(N739="základní",J739,0)</f>
        <v>0</v>
      </c>
      <c r="BF739" s="226">
        <f>IF(N739="snížená",J739,0)</f>
        <v>0</v>
      </c>
      <c r="BG739" s="226">
        <f>IF(N739="zákl. přenesená",J739,0)</f>
        <v>0</v>
      </c>
      <c r="BH739" s="226">
        <f>IF(N739="sníž. přenesená",J739,0)</f>
        <v>0</v>
      </c>
      <c r="BI739" s="226">
        <f>IF(N739="nulová",J739,0)</f>
        <v>0</v>
      </c>
      <c r="BJ739" s="19" t="s">
        <v>80</v>
      </c>
      <c r="BK739" s="226">
        <f>ROUND(I739*H739,2)</f>
        <v>0</v>
      </c>
      <c r="BL739" s="19" t="s">
        <v>158</v>
      </c>
      <c r="BM739" s="225" t="s">
        <v>1795</v>
      </c>
    </row>
    <row r="740" s="2" customFormat="1">
      <c r="A740" s="40"/>
      <c r="B740" s="41"/>
      <c r="C740" s="42"/>
      <c r="D740" s="227" t="s">
        <v>160</v>
      </c>
      <c r="E740" s="42"/>
      <c r="F740" s="228" t="s">
        <v>1796</v>
      </c>
      <c r="G740" s="42"/>
      <c r="H740" s="42"/>
      <c r="I740" s="229"/>
      <c r="J740" s="42"/>
      <c r="K740" s="42"/>
      <c r="L740" s="46"/>
      <c r="M740" s="230"/>
      <c r="N740" s="231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160</v>
      </c>
      <c r="AU740" s="19" t="s">
        <v>82</v>
      </c>
    </row>
    <row r="741" s="13" customFormat="1">
      <c r="A741" s="13"/>
      <c r="B741" s="232"/>
      <c r="C741" s="233"/>
      <c r="D741" s="227" t="s">
        <v>162</v>
      </c>
      <c r="E741" s="234" t="s">
        <v>19</v>
      </c>
      <c r="F741" s="235" t="s">
        <v>1797</v>
      </c>
      <c r="G741" s="233"/>
      <c r="H741" s="236">
        <v>24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2" t="s">
        <v>162</v>
      </c>
      <c r="AU741" s="242" t="s">
        <v>82</v>
      </c>
      <c r="AV741" s="13" t="s">
        <v>82</v>
      </c>
      <c r="AW741" s="13" t="s">
        <v>33</v>
      </c>
      <c r="AX741" s="13" t="s">
        <v>80</v>
      </c>
      <c r="AY741" s="242" t="s">
        <v>151</v>
      </c>
    </row>
    <row r="742" s="2" customFormat="1" ht="16.5" customHeight="1">
      <c r="A742" s="40"/>
      <c r="B742" s="41"/>
      <c r="C742" s="214" t="s">
        <v>1798</v>
      </c>
      <c r="D742" s="214" t="s">
        <v>153</v>
      </c>
      <c r="E742" s="215" t="s">
        <v>1799</v>
      </c>
      <c r="F742" s="216" t="s">
        <v>1800</v>
      </c>
      <c r="G742" s="217" t="s">
        <v>172</v>
      </c>
      <c r="H742" s="218">
        <v>26.609999999999999</v>
      </c>
      <c r="I742" s="219"/>
      <c r="J742" s="220">
        <f>ROUND(I742*H742,2)</f>
        <v>0</v>
      </c>
      <c r="K742" s="216" t="s">
        <v>157</v>
      </c>
      <c r="L742" s="46"/>
      <c r="M742" s="221" t="s">
        <v>19</v>
      </c>
      <c r="N742" s="222" t="s">
        <v>43</v>
      </c>
      <c r="O742" s="86"/>
      <c r="P742" s="223">
        <f>O742*H742</f>
        <v>0</v>
      </c>
      <c r="Q742" s="223">
        <v>0</v>
      </c>
      <c r="R742" s="223">
        <f>Q742*H742</f>
        <v>0</v>
      </c>
      <c r="S742" s="223">
        <v>0</v>
      </c>
      <c r="T742" s="224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25" t="s">
        <v>158</v>
      </c>
      <c r="AT742" s="225" t="s">
        <v>153</v>
      </c>
      <c r="AU742" s="225" t="s">
        <v>82</v>
      </c>
      <c r="AY742" s="19" t="s">
        <v>151</v>
      </c>
      <c r="BE742" s="226">
        <f>IF(N742="základní",J742,0)</f>
        <v>0</v>
      </c>
      <c r="BF742" s="226">
        <f>IF(N742="snížená",J742,0)</f>
        <v>0</v>
      </c>
      <c r="BG742" s="226">
        <f>IF(N742="zákl. přenesená",J742,0)</f>
        <v>0</v>
      </c>
      <c r="BH742" s="226">
        <f>IF(N742="sníž. přenesená",J742,0)</f>
        <v>0</v>
      </c>
      <c r="BI742" s="226">
        <f>IF(N742="nulová",J742,0)</f>
        <v>0</v>
      </c>
      <c r="BJ742" s="19" t="s">
        <v>80</v>
      </c>
      <c r="BK742" s="226">
        <f>ROUND(I742*H742,2)</f>
        <v>0</v>
      </c>
      <c r="BL742" s="19" t="s">
        <v>158</v>
      </c>
      <c r="BM742" s="225" t="s">
        <v>1801</v>
      </c>
    </row>
    <row r="743" s="2" customFormat="1">
      <c r="A743" s="40"/>
      <c r="B743" s="41"/>
      <c r="C743" s="42"/>
      <c r="D743" s="227" t="s">
        <v>160</v>
      </c>
      <c r="E743" s="42"/>
      <c r="F743" s="228" t="s">
        <v>1802</v>
      </c>
      <c r="G743" s="42"/>
      <c r="H743" s="42"/>
      <c r="I743" s="229"/>
      <c r="J743" s="42"/>
      <c r="K743" s="42"/>
      <c r="L743" s="46"/>
      <c r="M743" s="230"/>
      <c r="N743" s="231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160</v>
      </c>
      <c r="AU743" s="19" t="s">
        <v>82</v>
      </c>
    </row>
    <row r="744" s="2" customFormat="1">
      <c r="A744" s="40"/>
      <c r="B744" s="41"/>
      <c r="C744" s="42"/>
      <c r="D744" s="227" t="s">
        <v>175</v>
      </c>
      <c r="E744" s="42"/>
      <c r="F744" s="243" t="s">
        <v>1803</v>
      </c>
      <c r="G744" s="42"/>
      <c r="H744" s="42"/>
      <c r="I744" s="229"/>
      <c r="J744" s="42"/>
      <c r="K744" s="42"/>
      <c r="L744" s="46"/>
      <c r="M744" s="230"/>
      <c r="N744" s="231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175</v>
      </c>
      <c r="AU744" s="19" t="s">
        <v>82</v>
      </c>
    </row>
    <row r="745" s="13" customFormat="1">
      <c r="A745" s="13"/>
      <c r="B745" s="232"/>
      <c r="C745" s="233"/>
      <c r="D745" s="227" t="s">
        <v>162</v>
      </c>
      <c r="E745" s="234" t="s">
        <v>19</v>
      </c>
      <c r="F745" s="235" t="s">
        <v>1077</v>
      </c>
      <c r="G745" s="233"/>
      <c r="H745" s="236">
        <v>7.5300000000000002</v>
      </c>
      <c r="I745" s="237"/>
      <c r="J745" s="233"/>
      <c r="K745" s="233"/>
      <c r="L745" s="238"/>
      <c r="M745" s="239"/>
      <c r="N745" s="240"/>
      <c r="O745" s="240"/>
      <c r="P745" s="240"/>
      <c r="Q745" s="240"/>
      <c r="R745" s="240"/>
      <c r="S745" s="240"/>
      <c r="T745" s="24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2" t="s">
        <v>162</v>
      </c>
      <c r="AU745" s="242" t="s">
        <v>82</v>
      </c>
      <c r="AV745" s="13" t="s">
        <v>82</v>
      </c>
      <c r="AW745" s="13" t="s">
        <v>33</v>
      </c>
      <c r="AX745" s="13" t="s">
        <v>72</v>
      </c>
      <c r="AY745" s="242" t="s">
        <v>151</v>
      </c>
    </row>
    <row r="746" s="13" customFormat="1">
      <c r="A746" s="13"/>
      <c r="B746" s="232"/>
      <c r="C746" s="233"/>
      <c r="D746" s="227" t="s">
        <v>162</v>
      </c>
      <c r="E746" s="234" t="s">
        <v>19</v>
      </c>
      <c r="F746" s="235" t="s">
        <v>1078</v>
      </c>
      <c r="G746" s="233"/>
      <c r="H746" s="236">
        <v>15.08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162</v>
      </c>
      <c r="AU746" s="242" t="s">
        <v>82</v>
      </c>
      <c r="AV746" s="13" t="s">
        <v>82</v>
      </c>
      <c r="AW746" s="13" t="s">
        <v>33</v>
      </c>
      <c r="AX746" s="13" t="s">
        <v>72</v>
      </c>
      <c r="AY746" s="242" t="s">
        <v>151</v>
      </c>
    </row>
    <row r="747" s="13" customFormat="1">
      <c r="A747" s="13"/>
      <c r="B747" s="232"/>
      <c r="C747" s="233"/>
      <c r="D747" s="227" t="s">
        <v>162</v>
      </c>
      <c r="E747" s="234" t="s">
        <v>19</v>
      </c>
      <c r="F747" s="235" t="s">
        <v>1079</v>
      </c>
      <c r="G747" s="233"/>
      <c r="H747" s="236">
        <v>4</v>
      </c>
      <c r="I747" s="237"/>
      <c r="J747" s="233"/>
      <c r="K747" s="233"/>
      <c r="L747" s="238"/>
      <c r="M747" s="239"/>
      <c r="N747" s="240"/>
      <c r="O747" s="240"/>
      <c r="P747" s="240"/>
      <c r="Q747" s="240"/>
      <c r="R747" s="240"/>
      <c r="S747" s="240"/>
      <c r="T747" s="24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2" t="s">
        <v>162</v>
      </c>
      <c r="AU747" s="242" t="s">
        <v>82</v>
      </c>
      <c r="AV747" s="13" t="s">
        <v>82</v>
      </c>
      <c r="AW747" s="13" t="s">
        <v>33</v>
      </c>
      <c r="AX747" s="13" t="s">
        <v>72</v>
      </c>
      <c r="AY747" s="242" t="s">
        <v>151</v>
      </c>
    </row>
    <row r="748" s="14" customFormat="1">
      <c r="A748" s="14"/>
      <c r="B748" s="244"/>
      <c r="C748" s="245"/>
      <c r="D748" s="227" t="s">
        <v>162</v>
      </c>
      <c r="E748" s="246" t="s">
        <v>19</v>
      </c>
      <c r="F748" s="247" t="s">
        <v>204</v>
      </c>
      <c r="G748" s="245"/>
      <c r="H748" s="248">
        <v>26.609999999999999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4" t="s">
        <v>162</v>
      </c>
      <c r="AU748" s="254" t="s">
        <v>82</v>
      </c>
      <c r="AV748" s="14" t="s">
        <v>158</v>
      </c>
      <c r="AW748" s="14" t="s">
        <v>33</v>
      </c>
      <c r="AX748" s="14" t="s">
        <v>80</v>
      </c>
      <c r="AY748" s="254" t="s">
        <v>151</v>
      </c>
    </row>
    <row r="749" s="2" customFormat="1" ht="16.5" customHeight="1">
      <c r="A749" s="40"/>
      <c r="B749" s="41"/>
      <c r="C749" s="214" t="s">
        <v>1804</v>
      </c>
      <c r="D749" s="214" t="s">
        <v>153</v>
      </c>
      <c r="E749" s="215" t="s">
        <v>1805</v>
      </c>
      <c r="F749" s="216" t="s">
        <v>1806</v>
      </c>
      <c r="G749" s="217" t="s">
        <v>156</v>
      </c>
      <c r="H749" s="218">
        <v>6.7000000000000002</v>
      </c>
      <c r="I749" s="219"/>
      <c r="J749" s="220">
        <f>ROUND(I749*H749,2)</f>
        <v>0</v>
      </c>
      <c r="K749" s="216" t="s">
        <v>157</v>
      </c>
      <c r="L749" s="46"/>
      <c r="M749" s="221" t="s">
        <v>19</v>
      </c>
      <c r="N749" s="222" t="s">
        <v>43</v>
      </c>
      <c r="O749" s="86"/>
      <c r="P749" s="223">
        <f>O749*H749</f>
        <v>0</v>
      </c>
      <c r="Q749" s="223">
        <v>0</v>
      </c>
      <c r="R749" s="223">
        <f>Q749*H749</f>
        <v>0</v>
      </c>
      <c r="S749" s="223">
        <v>0</v>
      </c>
      <c r="T749" s="224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25" t="s">
        <v>158</v>
      </c>
      <c r="AT749" s="225" t="s">
        <v>153</v>
      </c>
      <c r="AU749" s="225" t="s">
        <v>82</v>
      </c>
      <c r="AY749" s="19" t="s">
        <v>151</v>
      </c>
      <c r="BE749" s="226">
        <f>IF(N749="základní",J749,0)</f>
        <v>0</v>
      </c>
      <c r="BF749" s="226">
        <f>IF(N749="snížená",J749,0)</f>
        <v>0</v>
      </c>
      <c r="BG749" s="226">
        <f>IF(N749="zákl. přenesená",J749,0)</f>
        <v>0</v>
      </c>
      <c r="BH749" s="226">
        <f>IF(N749="sníž. přenesená",J749,0)</f>
        <v>0</v>
      </c>
      <c r="BI749" s="226">
        <f>IF(N749="nulová",J749,0)</f>
        <v>0</v>
      </c>
      <c r="BJ749" s="19" t="s">
        <v>80</v>
      </c>
      <c r="BK749" s="226">
        <f>ROUND(I749*H749,2)</f>
        <v>0</v>
      </c>
      <c r="BL749" s="19" t="s">
        <v>158</v>
      </c>
      <c r="BM749" s="225" t="s">
        <v>1807</v>
      </c>
    </row>
    <row r="750" s="2" customFormat="1">
      <c r="A750" s="40"/>
      <c r="B750" s="41"/>
      <c r="C750" s="42"/>
      <c r="D750" s="227" t="s">
        <v>160</v>
      </c>
      <c r="E750" s="42"/>
      <c r="F750" s="228" t="s">
        <v>1808</v>
      </c>
      <c r="G750" s="42"/>
      <c r="H750" s="42"/>
      <c r="I750" s="229"/>
      <c r="J750" s="42"/>
      <c r="K750" s="42"/>
      <c r="L750" s="46"/>
      <c r="M750" s="230"/>
      <c r="N750" s="231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160</v>
      </c>
      <c r="AU750" s="19" t="s">
        <v>82</v>
      </c>
    </row>
    <row r="751" s="13" customFormat="1">
      <c r="A751" s="13"/>
      <c r="B751" s="232"/>
      <c r="C751" s="233"/>
      <c r="D751" s="227" t="s">
        <v>162</v>
      </c>
      <c r="E751" s="234" t="s">
        <v>19</v>
      </c>
      <c r="F751" s="235" t="s">
        <v>1002</v>
      </c>
      <c r="G751" s="233"/>
      <c r="H751" s="236">
        <v>6.7000000000000002</v>
      </c>
      <c r="I751" s="237"/>
      <c r="J751" s="233"/>
      <c r="K751" s="233"/>
      <c r="L751" s="238"/>
      <c r="M751" s="239"/>
      <c r="N751" s="240"/>
      <c r="O751" s="240"/>
      <c r="P751" s="240"/>
      <c r="Q751" s="240"/>
      <c r="R751" s="240"/>
      <c r="S751" s="240"/>
      <c r="T751" s="24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2" t="s">
        <v>162</v>
      </c>
      <c r="AU751" s="242" t="s">
        <v>82</v>
      </c>
      <c r="AV751" s="13" t="s">
        <v>82</v>
      </c>
      <c r="AW751" s="13" t="s">
        <v>33</v>
      </c>
      <c r="AX751" s="13" t="s">
        <v>80</v>
      </c>
      <c r="AY751" s="242" t="s">
        <v>151</v>
      </c>
    </row>
    <row r="752" s="2" customFormat="1" ht="16.5" customHeight="1">
      <c r="A752" s="40"/>
      <c r="B752" s="41"/>
      <c r="C752" s="214" t="s">
        <v>1809</v>
      </c>
      <c r="D752" s="214" t="s">
        <v>153</v>
      </c>
      <c r="E752" s="215" t="s">
        <v>1810</v>
      </c>
      <c r="F752" s="216" t="s">
        <v>1811</v>
      </c>
      <c r="G752" s="217" t="s">
        <v>156</v>
      </c>
      <c r="H752" s="218">
        <v>33.814999999999998</v>
      </c>
      <c r="I752" s="219"/>
      <c r="J752" s="220">
        <f>ROUND(I752*H752,2)</f>
        <v>0</v>
      </c>
      <c r="K752" s="216" t="s">
        <v>157</v>
      </c>
      <c r="L752" s="46"/>
      <c r="M752" s="221" t="s">
        <v>19</v>
      </c>
      <c r="N752" s="222" t="s">
        <v>43</v>
      </c>
      <c r="O752" s="86"/>
      <c r="P752" s="223">
        <f>O752*H752</f>
        <v>0</v>
      </c>
      <c r="Q752" s="223">
        <v>0</v>
      </c>
      <c r="R752" s="223">
        <f>Q752*H752</f>
        <v>0</v>
      </c>
      <c r="S752" s="223">
        <v>0</v>
      </c>
      <c r="T752" s="224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5" t="s">
        <v>158</v>
      </c>
      <c r="AT752" s="225" t="s">
        <v>153</v>
      </c>
      <c r="AU752" s="225" t="s">
        <v>82</v>
      </c>
      <c r="AY752" s="19" t="s">
        <v>151</v>
      </c>
      <c r="BE752" s="226">
        <f>IF(N752="základní",J752,0)</f>
        <v>0</v>
      </c>
      <c r="BF752" s="226">
        <f>IF(N752="snížená",J752,0)</f>
        <v>0</v>
      </c>
      <c r="BG752" s="226">
        <f>IF(N752="zákl. přenesená",J752,0)</f>
        <v>0</v>
      </c>
      <c r="BH752" s="226">
        <f>IF(N752="sníž. přenesená",J752,0)</f>
        <v>0</v>
      </c>
      <c r="BI752" s="226">
        <f>IF(N752="nulová",J752,0)</f>
        <v>0</v>
      </c>
      <c r="BJ752" s="19" t="s">
        <v>80</v>
      </c>
      <c r="BK752" s="226">
        <f>ROUND(I752*H752,2)</f>
        <v>0</v>
      </c>
      <c r="BL752" s="19" t="s">
        <v>158</v>
      </c>
      <c r="BM752" s="225" t="s">
        <v>1812</v>
      </c>
    </row>
    <row r="753" s="2" customFormat="1">
      <c r="A753" s="40"/>
      <c r="B753" s="41"/>
      <c r="C753" s="42"/>
      <c r="D753" s="227" t="s">
        <v>160</v>
      </c>
      <c r="E753" s="42"/>
      <c r="F753" s="228" t="s">
        <v>1813</v>
      </c>
      <c r="G753" s="42"/>
      <c r="H753" s="42"/>
      <c r="I753" s="229"/>
      <c r="J753" s="42"/>
      <c r="K753" s="42"/>
      <c r="L753" s="46"/>
      <c r="M753" s="230"/>
      <c r="N753" s="231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160</v>
      </c>
      <c r="AU753" s="19" t="s">
        <v>82</v>
      </c>
    </row>
    <row r="754" s="13" customFormat="1">
      <c r="A754" s="13"/>
      <c r="B754" s="232"/>
      <c r="C754" s="233"/>
      <c r="D754" s="227" t="s">
        <v>162</v>
      </c>
      <c r="E754" s="234" t="s">
        <v>19</v>
      </c>
      <c r="F754" s="235" t="s">
        <v>1012</v>
      </c>
      <c r="G754" s="233"/>
      <c r="H754" s="236">
        <v>33.814999999999998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162</v>
      </c>
      <c r="AU754" s="242" t="s">
        <v>82</v>
      </c>
      <c r="AV754" s="13" t="s">
        <v>82</v>
      </c>
      <c r="AW754" s="13" t="s">
        <v>33</v>
      </c>
      <c r="AX754" s="13" t="s">
        <v>80</v>
      </c>
      <c r="AY754" s="242" t="s">
        <v>151</v>
      </c>
    </row>
    <row r="755" s="2" customFormat="1" ht="16.5" customHeight="1">
      <c r="A755" s="40"/>
      <c r="B755" s="41"/>
      <c r="C755" s="214" t="s">
        <v>1814</v>
      </c>
      <c r="D755" s="214" t="s">
        <v>153</v>
      </c>
      <c r="E755" s="215" t="s">
        <v>1815</v>
      </c>
      <c r="F755" s="216" t="s">
        <v>1816</v>
      </c>
      <c r="G755" s="217" t="s">
        <v>156</v>
      </c>
      <c r="H755" s="218">
        <v>145.71799999999999</v>
      </c>
      <c r="I755" s="219"/>
      <c r="J755" s="220">
        <f>ROUND(I755*H755,2)</f>
        <v>0</v>
      </c>
      <c r="K755" s="216" t="s">
        <v>157</v>
      </c>
      <c r="L755" s="46"/>
      <c r="M755" s="221" t="s">
        <v>19</v>
      </c>
      <c r="N755" s="222" t="s">
        <v>43</v>
      </c>
      <c r="O755" s="86"/>
      <c r="P755" s="223">
        <f>O755*H755</f>
        <v>0</v>
      </c>
      <c r="Q755" s="223">
        <v>0</v>
      </c>
      <c r="R755" s="223">
        <f>Q755*H755</f>
        <v>0</v>
      </c>
      <c r="S755" s="223">
        <v>0</v>
      </c>
      <c r="T755" s="224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5" t="s">
        <v>158</v>
      </c>
      <c r="AT755" s="225" t="s">
        <v>153</v>
      </c>
      <c r="AU755" s="225" t="s">
        <v>82</v>
      </c>
      <c r="AY755" s="19" t="s">
        <v>151</v>
      </c>
      <c r="BE755" s="226">
        <f>IF(N755="základní",J755,0)</f>
        <v>0</v>
      </c>
      <c r="BF755" s="226">
        <f>IF(N755="snížená",J755,0)</f>
        <v>0</v>
      </c>
      <c r="BG755" s="226">
        <f>IF(N755="zákl. přenesená",J755,0)</f>
        <v>0</v>
      </c>
      <c r="BH755" s="226">
        <f>IF(N755="sníž. přenesená",J755,0)</f>
        <v>0</v>
      </c>
      <c r="BI755" s="226">
        <f>IF(N755="nulová",J755,0)</f>
        <v>0</v>
      </c>
      <c r="BJ755" s="19" t="s">
        <v>80</v>
      </c>
      <c r="BK755" s="226">
        <f>ROUND(I755*H755,2)</f>
        <v>0</v>
      </c>
      <c r="BL755" s="19" t="s">
        <v>158</v>
      </c>
      <c r="BM755" s="225" t="s">
        <v>1817</v>
      </c>
    </row>
    <row r="756" s="2" customFormat="1">
      <c r="A756" s="40"/>
      <c r="B756" s="41"/>
      <c r="C756" s="42"/>
      <c r="D756" s="227" t="s">
        <v>160</v>
      </c>
      <c r="E756" s="42"/>
      <c r="F756" s="228" t="s">
        <v>1818</v>
      </c>
      <c r="G756" s="42"/>
      <c r="H756" s="42"/>
      <c r="I756" s="229"/>
      <c r="J756" s="42"/>
      <c r="K756" s="42"/>
      <c r="L756" s="46"/>
      <c r="M756" s="230"/>
      <c r="N756" s="231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160</v>
      </c>
      <c r="AU756" s="19" t="s">
        <v>82</v>
      </c>
    </row>
    <row r="757" s="13" customFormat="1">
      <c r="A757" s="13"/>
      <c r="B757" s="232"/>
      <c r="C757" s="233"/>
      <c r="D757" s="227" t="s">
        <v>162</v>
      </c>
      <c r="E757" s="234" t="s">
        <v>19</v>
      </c>
      <c r="F757" s="235" t="s">
        <v>1007</v>
      </c>
      <c r="G757" s="233"/>
      <c r="H757" s="236">
        <v>145.71799999999999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2" t="s">
        <v>162</v>
      </c>
      <c r="AU757" s="242" t="s">
        <v>82</v>
      </c>
      <c r="AV757" s="13" t="s">
        <v>82</v>
      </c>
      <c r="AW757" s="13" t="s">
        <v>33</v>
      </c>
      <c r="AX757" s="13" t="s">
        <v>80</v>
      </c>
      <c r="AY757" s="242" t="s">
        <v>151</v>
      </c>
    </row>
    <row r="758" s="2" customFormat="1" ht="16.5" customHeight="1">
      <c r="A758" s="40"/>
      <c r="B758" s="41"/>
      <c r="C758" s="214" t="s">
        <v>1819</v>
      </c>
      <c r="D758" s="214" t="s">
        <v>153</v>
      </c>
      <c r="E758" s="215" t="s">
        <v>1820</v>
      </c>
      <c r="F758" s="216" t="s">
        <v>1821</v>
      </c>
      <c r="G758" s="217" t="s">
        <v>156</v>
      </c>
      <c r="H758" s="218">
        <v>18.148</v>
      </c>
      <c r="I758" s="219"/>
      <c r="J758" s="220">
        <f>ROUND(I758*H758,2)</f>
        <v>0</v>
      </c>
      <c r="K758" s="216" t="s">
        <v>157</v>
      </c>
      <c r="L758" s="46"/>
      <c r="M758" s="221" t="s">
        <v>19</v>
      </c>
      <c r="N758" s="222" t="s">
        <v>43</v>
      </c>
      <c r="O758" s="86"/>
      <c r="P758" s="223">
        <f>O758*H758</f>
        <v>0</v>
      </c>
      <c r="Q758" s="223">
        <v>0</v>
      </c>
      <c r="R758" s="223">
        <f>Q758*H758</f>
        <v>0</v>
      </c>
      <c r="S758" s="223">
        <v>0.021999999999999999</v>
      </c>
      <c r="T758" s="224">
        <f>S758*H758</f>
        <v>0.39925599999999994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25" t="s">
        <v>158</v>
      </c>
      <c r="AT758" s="225" t="s">
        <v>153</v>
      </c>
      <c r="AU758" s="225" t="s">
        <v>82</v>
      </c>
      <c r="AY758" s="19" t="s">
        <v>151</v>
      </c>
      <c r="BE758" s="226">
        <f>IF(N758="základní",J758,0)</f>
        <v>0</v>
      </c>
      <c r="BF758" s="226">
        <f>IF(N758="snížená",J758,0)</f>
        <v>0</v>
      </c>
      <c r="BG758" s="226">
        <f>IF(N758="zákl. přenesená",J758,0)</f>
        <v>0</v>
      </c>
      <c r="BH758" s="226">
        <f>IF(N758="sníž. přenesená",J758,0)</f>
        <v>0</v>
      </c>
      <c r="BI758" s="226">
        <f>IF(N758="nulová",J758,0)</f>
        <v>0</v>
      </c>
      <c r="BJ758" s="19" t="s">
        <v>80</v>
      </c>
      <c r="BK758" s="226">
        <f>ROUND(I758*H758,2)</f>
        <v>0</v>
      </c>
      <c r="BL758" s="19" t="s">
        <v>158</v>
      </c>
      <c r="BM758" s="225" t="s">
        <v>1822</v>
      </c>
    </row>
    <row r="759" s="2" customFormat="1">
      <c r="A759" s="40"/>
      <c r="B759" s="41"/>
      <c r="C759" s="42"/>
      <c r="D759" s="227" t="s">
        <v>160</v>
      </c>
      <c r="E759" s="42"/>
      <c r="F759" s="228" t="s">
        <v>1823</v>
      </c>
      <c r="G759" s="42"/>
      <c r="H759" s="42"/>
      <c r="I759" s="229"/>
      <c r="J759" s="42"/>
      <c r="K759" s="42"/>
      <c r="L759" s="46"/>
      <c r="M759" s="230"/>
      <c r="N759" s="231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160</v>
      </c>
      <c r="AU759" s="19" t="s">
        <v>82</v>
      </c>
    </row>
    <row r="760" s="13" customFormat="1">
      <c r="A760" s="13"/>
      <c r="B760" s="232"/>
      <c r="C760" s="233"/>
      <c r="D760" s="227" t="s">
        <v>162</v>
      </c>
      <c r="E760" s="234" t="s">
        <v>19</v>
      </c>
      <c r="F760" s="235" t="s">
        <v>1824</v>
      </c>
      <c r="G760" s="233"/>
      <c r="H760" s="236">
        <v>0</v>
      </c>
      <c r="I760" s="237"/>
      <c r="J760" s="233"/>
      <c r="K760" s="233"/>
      <c r="L760" s="238"/>
      <c r="M760" s="239"/>
      <c r="N760" s="240"/>
      <c r="O760" s="240"/>
      <c r="P760" s="240"/>
      <c r="Q760" s="240"/>
      <c r="R760" s="240"/>
      <c r="S760" s="240"/>
      <c r="T760" s="24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2" t="s">
        <v>162</v>
      </c>
      <c r="AU760" s="242" t="s">
        <v>82</v>
      </c>
      <c r="AV760" s="13" t="s">
        <v>82</v>
      </c>
      <c r="AW760" s="13" t="s">
        <v>33</v>
      </c>
      <c r="AX760" s="13" t="s">
        <v>72</v>
      </c>
      <c r="AY760" s="242" t="s">
        <v>151</v>
      </c>
    </row>
    <row r="761" s="13" customFormat="1">
      <c r="A761" s="13"/>
      <c r="B761" s="232"/>
      <c r="C761" s="233"/>
      <c r="D761" s="227" t="s">
        <v>162</v>
      </c>
      <c r="E761" s="234" t="s">
        <v>19</v>
      </c>
      <c r="F761" s="235" t="s">
        <v>1825</v>
      </c>
      <c r="G761" s="233"/>
      <c r="H761" s="236">
        <v>0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2" t="s">
        <v>162</v>
      </c>
      <c r="AU761" s="242" t="s">
        <v>82</v>
      </c>
      <c r="AV761" s="13" t="s">
        <v>82</v>
      </c>
      <c r="AW761" s="13" t="s">
        <v>33</v>
      </c>
      <c r="AX761" s="13" t="s">
        <v>72</v>
      </c>
      <c r="AY761" s="242" t="s">
        <v>151</v>
      </c>
    </row>
    <row r="762" s="13" customFormat="1">
      <c r="A762" s="13"/>
      <c r="B762" s="232"/>
      <c r="C762" s="233"/>
      <c r="D762" s="227" t="s">
        <v>162</v>
      </c>
      <c r="E762" s="234" t="s">
        <v>19</v>
      </c>
      <c r="F762" s="235" t="s">
        <v>1826</v>
      </c>
      <c r="G762" s="233"/>
      <c r="H762" s="236">
        <v>0</v>
      </c>
      <c r="I762" s="237"/>
      <c r="J762" s="233"/>
      <c r="K762" s="233"/>
      <c r="L762" s="238"/>
      <c r="M762" s="239"/>
      <c r="N762" s="240"/>
      <c r="O762" s="240"/>
      <c r="P762" s="240"/>
      <c r="Q762" s="240"/>
      <c r="R762" s="240"/>
      <c r="S762" s="240"/>
      <c r="T762" s="24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2" t="s">
        <v>162</v>
      </c>
      <c r="AU762" s="242" t="s">
        <v>82</v>
      </c>
      <c r="AV762" s="13" t="s">
        <v>82</v>
      </c>
      <c r="AW762" s="13" t="s">
        <v>33</v>
      </c>
      <c r="AX762" s="13" t="s">
        <v>72</v>
      </c>
      <c r="AY762" s="242" t="s">
        <v>151</v>
      </c>
    </row>
    <row r="763" s="13" customFormat="1">
      <c r="A763" s="13"/>
      <c r="B763" s="232"/>
      <c r="C763" s="233"/>
      <c r="D763" s="227" t="s">
        <v>162</v>
      </c>
      <c r="E763" s="234" t="s">
        <v>19</v>
      </c>
      <c r="F763" s="235" t="s">
        <v>1827</v>
      </c>
      <c r="G763" s="233"/>
      <c r="H763" s="236">
        <v>0</v>
      </c>
      <c r="I763" s="237"/>
      <c r="J763" s="233"/>
      <c r="K763" s="233"/>
      <c r="L763" s="238"/>
      <c r="M763" s="239"/>
      <c r="N763" s="240"/>
      <c r="O763" s="240"/>
      <c r="P763" s="240"/>
      <c r="Q763" s="240"/>
      <c r="R763" s="240"/>
      <c r="S763" s="240"/>
      <c r="T763" s="24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2" t="s">
        <v>162</v>
      </c>
      <c r="AU763" s="242" t="s">
        <v>82</v>
      </c>
      <c r="AV763" s="13" t="s">
        <v>82</v>
      </c>
      <c r="AW763" s="13" t="s">
        <v>33</v>
      </c>
      <c r="AX763" s="13" t="s">
        <v>72</v>
      </c>
      <c r="AY763" s="242" t="s">
        <v>151</v>
      </c>
    </row>
    <row r="764" s="13" customFormat="1">
      <c r="A764" s="13"/>
      <c r="B764" s="232"/>
      <c r="C764" s="233"/>
      <c r="D764" s="227" t="s">
        <v>162</v>
      </c>
      <c r="E764" s="234" t="s">
        <v>19</v>
      </c>
      <c r="F764" s="235" t="s">
        <v>1828</v>
      </c>
      <c r="G764" s="233"/>
      <c r="H764" s="236">
        <v>0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2" t="s">
        <v>162</v>
      </c>
      <c r="AU764" s="242" t="s">
        <v>82</v>
      </c>
      <c r="AV764" s="13" t="s">
        <v>82</v>
      </c>
      <c r="AW764" s="13" t="s">
        <v>33</v>
      </c>
      <c r="AX764" s="13" t="s">
        <v>72</v>
      </c>
      <c r="AY764" s="242" t="s">
        <v>151</v>
      </c>
    </row>
    <row r="765" s="13" customFormat="1">
      <c r="A765" s="13"/>
      <c r="B765" s="232"/>
      <c r="C765" s="233"/>
      <c r="D765" s="227" t="s">
        <v>162</v>
      </c>
      <c r="E765" s="234" t="s">
        <v>19</v>
      </c>
      <c r="F765" s="235" t="s">
        <v>1829</v>
      </c>
      <c r="G765" s="233"/>
      <c r="H765" s="236">
        <v>3.9980000000000002</v>
      </c>
      <c r="I765" s="237"/>
      <c r="J765" s="233"/>
      <c r="K765" s="233"/>
      <c r="L765" s="238"/>
      <c r="M765" s="239"/>
      <c r="N765" s="240"/>
      <c r="O765" s="240"/>
      <c r="P765" s="240"/>
      <c r="Q765" s="240"/>
      <c r="R765" s="240"/>
      <c r="S765" s="240"/>
      <c r="T765" s="24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2" t="s">
        <v>162</v>
      </c>
      <c r="AU765" s="242" t="s">
        <v>82</v>
      </c>
      <c r="AV765" s="13" t="s">
        <v>82</v>
      </c>
      <c r="AW765" s="13" t="s">
        <v>33</v>
      </c>
      <c r="AX765" s="13" t="s">
        <v>72</v>
      </c>
      <c r="AY765" s="242" t="s">
        <v>151</v>
      </c>
    </row>
    <row r="766" s="13" customFormat="1">
      <c r="A766" s="13"/>
      <c r="B766" s="232"/>
      <c r="C766" s="233"/>
      <c r="D766" s="227" t="s">
        <v>162</v>
      </c>
      <c r="E766" s="234" t="s">
        <v>19</v>
      </c>
      <c r="F766" s="235" t="s">
        <v>1830</v>
      </c>
      <c r="G766" s="233"/>
      <c r="H766" s="236">
        <v>3.9199999999999999</v>
      </c>
      <c r="I766" s="237"/>
      <c r="J766" s="233"/>
      <c r="K766" s="233"/>
      <c r="L766" s="238"/>
      <c r="M766" s="239"/>
      <c r="N766" s="240"/>
      <c r="O766" s="240"/>
      <c r="P766" s="240"/>
      <c r="Q766" s="240"/>
      <c r="R766" s="240"/>
      <c r="S766" s="240"/>
      <c r="T766" s="24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2" t="s">
        <v>162</v>
      </c>
      <c r="AU766" s="242" t="s">
        <v>82</v>
      </c>
      <c r="AV766" s="13" t="s">
        <v>82</v>
      </c>
      <c r="AW766" s="13" t="s">
        <v>33</v>
      </c>
      <c r="AX766" s="13" t="s">
        <v>72</v>
      </c>
      <c r="AY766" s="242" t="s">
        <v>151</v>
      </c>
    </row>
    <row r="767" s="13" customFormat="1">
      <c r="A767" s="13"/>
      <c r="B767" s="232"/>
      <c r="C767" s="233"/>
      <c r="D767" s="227" t="s">
        <v>162</v>
      </c>
      <c r="E767" s="234" t="s">
        <v>19</v>
      </c>
      <c r="F767" s="235" t="s">
        <v>1831</v>
      </c>
      <c r="G767" s="233"/>
      <c r="H767" s="236">
        <v>4.4000000000000004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2" t="s">
        <v>162</v>
      </c>
      <c r="AU767" s="242" t="s">
        <v>82</v>
      </c>
      <c r="AV767" s="13" t="s">
        <v>82</v>
      </c>
      <c r="AW767" s="13" t="s">
        <v>33</v>
      </c>
      <c r="AX767" s="13" t="s">
        <v>72</v>
      </c>
      <c r="AY767" s="242" t="s">
        <v>151</v>
      </c>
    </row>
    <row r="768" s="13" customFormat="1">
      <c r="A768" s="13"/>
      <c r="B768" s="232"/>
      <c r="C768" s="233"/>
      <c r="D768" s="227" t="s">
        <v>162</v>
      </c>
      <c r="E768" s="234" t="s">
        <v>19</v>
      </c>
      <c r="F768" s="235" t="s">
        <v>1832</v>
      </c>
      <c r="G768" s="233"/>
      <c r="H768" s="236">
        <v>5.8300000000000001</v>
      </c>
      <c r="I768" s="237"/>
      <c r="J768" s="233"/>
      <c r="K768" s="233"/>
      <c r="L768" s="238"/>
      <c r="M768" s="239"/>
      <c r="N768" s="240"/>
      <c r="O768" s="240"/>
      <c r="P768" s="240"/>
      <c r="Q768" s="240"/>
      <c r="R768" s="240"/>
      <c r="S768" s="240"/>
      <c r="T768" s="24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2" t="s">
        <v>162</v>
      </c>
      <c r="AU768" s="242" t="s">
        <v>82</v>
      </c>
      <c r="AV768" s="13" t="s">
        <v>82</v>
      </c>
      <c r="AW768" s="13" t="s">
        <v>33</v>
      </c>
      <c r="AX768" s="13" t="s">
        <v>72</v>
      </c>
      <c r="AY768" s="242" t="s">
        <v>151</v>
      </c>
    </row>
    <row r="769" s="14" customFormat="1">
      <c r="A769" s="14"/>
      <c r="B769" s="244"/>
      <c r="C769" s="245"/>
      <c r="D769" s="227" t="s">
        <v>162</v>
      </c>
      <c r="E769" s="246" t="s">
        <v>19</v>
      </c>
      <c r="F769" s="247" t="s">
        <v>204</v>
      </c>
      <c r="G769" s="245"/>
      <c r="H769" s="248">
        <v>18.148000000000003</v>
      </c>
      <c r="I769" s="249"/>
      <c r="J769" s="245"/>
      <c r="K769" s="245"/>
      <c r="L769" s="250"/>
      <c r="M769" s="251"/>
      <c r="N769" s="252"/>
      <c r="O769" s="252"/>
      <c r="P769" s="252"/>
      <c r="Q769" s="252"/>
      <c r="R769" s="252"/>
      <c r="S769" s="252"/>
      <c r="T769" s="253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4" t="s">
        <v>162</v>
      </c>
      <c r="AU769" s="254" t="s">
        <v>82</v>
      </c>
      <c r="AV769" s="14" t="s">
        <v>158</v>
      </c>
      <c r="AW769" s="14" t="s">
        <v>33</v>
      </c>
      <c r="AX769" s="14" t="s">
        <v>80</v>
      </c>
      <c r="AY769" s="254" t="s">
        <v>151</v>
      </c>
    </row>
    <row r="770" s="2" customFormat="1" ht="16.5" customHeight="1">
      <c r="A770" s="40"/>
      <c r="B770" s="41"/>
      <c r="C770" s="214" t="s">
        <v>1833</v>
      </c>
      <c r="D770" s="214" t="s">
        <v>153</v>
      </c>
      <c r="E770" s="215" t="s">
        <v>1834</v>
      </c>
      <c r="F770" s="216" t="s">
        <v>1835</v>
      </c>
      <c r="G770" s="217" t="s">
        <v>156</v>
      </c>
      <c r="H770" s="218">
        <v>6.2880000000000003</v>
      </c>
      <c r="I770" s="219"/>
      <c r="J770" s="220">
        <f>ROUND(I770*H770,2)</f>
        <v>0</v>
      </c>
      <c r="K770" s="216" t="s">
        <v>157</v>
      </c>
      <c r="L770" s="46"/>
      <c r="M770" s="221" t="s">
        <v>19</v>
      </c>
      <c r="N770" s="222" t="s">
        <v>43</v>
      </c>
      <c r="O770" s="86"/>
      <c r="P770" s="223">
        <f>O770*H770</f>
        <v>0</v>
      </c>
      <c r="Q770" s="223">
        <v>0</v>
      </c>
      <c r="R770" s="223">
        <f>Q770*H770</f>
        <v>0</v>
      </c>
      <c r="S770" s="223">
        <v>0.066000000000000003</v>
      </c>
      <c r="T770" s="224">
        <f>S770*H770</f>
        <v>0.41500800000000004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25" t="s">
        <v>158</v>
      </c>
      <c r="AT770" s="225" t="s">
        <v>153</v>
      </c>
      <c r="AU770" s="225" t="s">
        <v>82</v>
      </c>
      <c r="AY770" s="19" t="s">
        <v>151</v>
      </c>
      <c r="BE770" s="226">
        <f>IF(N770="základní",J770,0)</f>
        <v>0</v>
      </c>
      <c r="BF770" s="226">
        <f>IF(N770="snížená",J770,0)</f>
        <v>0</v>
      </c>
      <c r="BG770" s="226">
        <f>IF(N770="zákl. přenesená",J770,0)</f>
        <v>0</v>
      </c>
      <c r="BH770" s="226">
        <f>IF(N770="sníž. přenesená",J770,0)</f>
        <v>0</v>
      </c>
      <c r="BI770" s="226">
        <f>IF(N770="nulová",J770,0)</f>
        <v>0</v>
      </c>
      <c r="BJ770" s="19" t="s">
        <v>80</v>
      </c>
      <c r="BK770" s="226">
        <f>ROUND(I770*H770,2)</f>
        <v>0</v>
      </c>
      <c r="BL770" s="19" t="s">
        <v>158</v>
      </c>
      <c r="BM770" s="225" t="s">
        <v>1836</v>
      </c>
    </row>
    <row r="771" s="2" customFormat="1">
      <c r="A771" s="40"/>
      <c r="B771" s="41"/>
      <c r="C771" s="42"/>
      <c r="D771" s="227" t="s">
        <v>160</v>
      </c>
      <c r="E771" s="42"/>
      <c r="F771" s="228" t="s">
        <v>1837</v>
      </c>
      <c r="G771" s="42"/>
      <c r="H771" s="42"/>
      <c r="I771" s="229"/>
      <c r="J771" s="42"/>
      <c r="K771" s="42"/>
      <c r="L771" s="46"/>
      <c r="M771" s="230"/>
      <c r="N771" s="231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160</v>
      </c>
      <c r="AU771" s="19" t="s">
        <v>82</v>
      </c>
    </row>
    <row r="772" s="13" customFormat="1">
      <c r="A772" s="13"/>
      <c r="B772" s="232"/>
      <c r="C772" s="233"/>
      <c r="D772" s="227" t="s">
        <v>162</v>
      </c>
      <c r="E772" s="234" t="s">
        <v>19</v>
      </c>
      <c r="F772" s="235" t="s">
        <v>1824</v>
      </c>
      <c r="G772" s="233"/>
      <c r="H772" s="236">
        <v>0</v>
      </c>
      <c r="I772" s="237"/>
      <c r="J772" s="233"/>
      <c r="K772" s="233"/>
      <c r="L772" s="238"/>
      <c r="M772" s="239"/>
      <c r="N772" s="240"/>
      <c r="O772" s="240"/>
      <c r="P772" s="240"/>
      <c r="Q772" s="240"/>
      <c r="R772" s="240"/>
      <c r="S772" s="240"/>
      <c r="T772" s="24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2" t="s">
        <v>162</v>
      </c>
      <c r="AU772" s="242" t="s">
        <v>82</v>
      </c>
      <c r="AV772" s="13" t="s">
        <v>82</v>
      </c>
      <c r="AW772" s="13" t="s">
        <v>33</v>
      </c>
      <c r="AX772" s="13" t="s">
        <v>72</v>
      </c>
      <c r="AY772" s="242" t="s">
        <v>151</v>
      </c>
    </row>
    <row r="773" s="13" customFormat="1">
      <c r="A773" s="13"/>
      <c r="B773" s="232"/>
      <c r="C773" s="233"/>
      <c r="D773" s="227" t="s">
        <v>162</v>
      </c>
      <c r="E773" s="234" t="s">
        <v>19</v>
      </c>
      <c r="F773" s="235" t="s">
        <v>1825</v>
      </c>
      <c r="G773" s="233"/>
      <c r="H773" s="236">
        <v>0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2" t="s">
        <v>162</v>
      </c>
      <c r="AU773" s="242" t="s">
        <v>82</v>
      </c>
      <c r="AV773" s="13" t="s">
        <v>82</v>
      </c>
      <c r="AW773" s="13" t="s">
        <v>33</v>
      </c>
      <c r="AX773" s="13" t="s">
        <v>72</v>
      </c>
      <c r="AY773" s="242" t="s">
        <v>151</v>
      </c>
    </row>
    <row r="774" s="13" customFormat="1">
      <c r="A774" s="13"/>
      <c r="B774" s="232"/>
      <c r="C774" s="233"/>
      <c r="D774" s="227" t="s">
        <v>162</v>
      </c>
      <c r="E774" s="234" t="s">
        <v>19</v>
      </c>
      <c r="F774" s="235" t="s">
        <v>1826</v>
      </c>
      <c r="G774" s="233"/>
      <c r="H774" s="236">
        <v>0</v>
      </c>
      <c r="I774" s="237"/>
      <c r="J774" s="233"/>
      <c r="K774" s="233"/>
      <c r="L774" s="238"/>
      <c r="M774" s="239"/>
      <c r="N774" s="240"/>
      <c r="O774" s="240"/>
      <c r="P774" s="240"/>
      <c r="Q774" s="240"/>
      <c r="R774" s="240"/>
      <c r="S774" s="240"/>
      <c r="T774" s="24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2" t="s">
        <v>162</v>
      </c>
      <c r="AU774" s="242" t="s">
        <v>82</v>
      </c>
      <c r="AV774" s="13" t="s">
        <v>82</v>
      </c>
      <c r="AW774" s="13" t="s">
        <v>33</v>
      </c>
      <c r="AX774" s="13" t="s">
        <v>72</v>
      </c>
      <c r="AY774" s="242" t="s">
        <v>151</v>
      </c>
    </row>
    <row r="775" s="13" customFormat="1">
      <c r="A775" s="13"/>
      <c r="B775" s="232"/>
      <c r="C775" s="233"/>
      <c r="D775" s="227" t="s">
        <v>162</v>
      </c>
      <c r="E775" s="234" t="s">
        <v>19</v>
      </c>
      <c r="F775" s="235" t="s">
        <v>1827</v>
      </c>
      <c r="G775" s="233"/>
      <c r="H775" s="236">
        <v>0</v>
      </c>
      <c r="I775" s="237"/>
      <c r="J775" s="233"/>
      <c r="K775" s="233"/>
      <c r="L775" s="238"/>
      <c r="M775" s="239"/>
      <c r="N775" s="240"/>
      <c r="O775" s="240"/>
      <c r="P775" s="240"/>
      <c r="Q775" s="240"/>
      <c r="R775" s="240"/>
      <c r="S775" s="240"/>
      <c r="T775" s="24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2" t="s">
        <v>162</v>
      </c>
      <c r="AU775" s="242" t="s">
        <v>82</v>
      </c>
      <c r="AV775" s="13" t="s">
        <v>82</v>
      </c>
      <c r="AW775" s="13" t="s">
        <v>33</v>
      </c>
      <c r="AX775" s="13" t="s">
        <v>72</v>
      </c>
      <c r="AY775" s="242" t="s">
        <v>151</v>
      </c>
    </row>
    <row r="776" s="13" customFormat="1">
      <c r="A776" s="13"/>
      <c r="B776" s="232"/>
      <c r="C776" s="233"/>
      <c r="D776" s="227" t="s">
        <v>162</v>
      </c>
      <c r="E776" s="234" t="s">
        <v>19</v>
      </c>
      <c r="F776" s="235" t="s">
        <v>1828</v>
      </c>
      <c r="G776" s="233"/>
      <c r="H776" s="236">
        <v>0</v>
      </c>
      <c r="I776" s="237"/>
      <c r="J776" s="233"/>
      <c r="K776" s="233"/>
      <c r="L776" s="238"/>
      <c r="M776" s="239"/>
      <c r="N776" s="240"/>
      <c r="O776" s="240"/>
      <c r="P776" s="240"/>
      <c r="Q776" s="240"/>
      <c r="R776" s="240"/>
      <c r="S776" s="240"/>
      <c r="T776" s="24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2" t="s">
        <v>162</v>
      </c>
      <c r="AU776" s="242" t="s">
        <v>82</v>
      </c>
      <c r="AV776" s="13" t="s">
        <v>82</v>
      </c>
      <c r="AW776" s="13" t="s">
        <v>33</v>
      </c>
      <c r="AX776" s="13" t="s">
        <v>72</v>
      </c>
      <c r="AY776" s="242" t="s">
        <v>151</v>
      </c>
    </row>
    <row r="777" s="13" customFormat="1">
      <c r="A777" s="13"/>
      <c r="B777" s="232"/>
      <c r="C777" s="233"/>
      <c r="D777" s="227" t="s">
        <v>162</v>
      </c>
      <c r="E777" s="234" t="s">
        <v>19</v>
      </c>
      <c r="F777" s="235" t="s">
        <v>1838</v>
      </c>
      <c r="G777" s="233"/>
      <c r="H777" s="236">
        <v>1.23</v>
      </c>
      <c r="I777" s="237"/>
      <c r="J777" s="233"/>
      <c r="K777" s="233"/>
      <c r="L777" s="238"/>
      <c r="M777" s="239"/>
      <c r="N777" s="240"/>
      <c r="O777" s="240"/>
      <c r="P777" s="240"/>
      <c r="Q777" s="240"/>
      <c r="R777" s="240"/>
      <c r="S777" s="240"/>
      <c r="T777" s="24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2" t="s">
        <v>162</v>
      </c>
      <c r="AU777" s="242" t="s">
        <v>82</v>
      </c>
      <c r="AV777" s="13" t="s">
        <v>82</v>
      </c>
      <c r="AW777" s="13" t="s">
        <v>33</v>
      </c>
      <c r="AX777" s="13" t="s">
        <v>72</v>
      </c>
      <c r="AY777" s="242" t="s">
        <v>151</v>
      </c>
    </row>
    <row r="778" s="13" customFormat="1">
      <c r="A778" s="13"/>
      <c r="B778" s="232"/>
      <c r="C778" s="233"/>
      <c r="D778" s="227" t="s">
        <v>162</v>
      </c>
      <c r="E778" s="234" t="s">
        <v>19</v>
      </c>
      <c r="F778" s="235" t="s">
        <v>1839</v>
      </c>
      <c r="G778" s="233"/>
      <c r="H778" s="236">
        <v>0.73499999999999999</v>
      </c>
      <c r="I778" s="237"/>
      <c r="J778" s="233"/>
      <c r="K778" s="233"/>
      <c r="L778" s="238"/>
      <c r="M778" s="239"/>
      <c r="N778" s="240"/>
      <c r="O778" s="240"/>
      <c r="P778" s="240"/>
      <c r="Q778" s="240"/>
      <c r="R778" s="240"/>
      <c r="S778" s="240"/>
      <c r="T778" s="24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2" t="s">
        <v>162</v>
      </c>
      <c r="AU778" s="242" t="s">
        <v>82</v>
      </c>
      <c r="AV778" s="13" t="s">
        <v>82</v>
      </c>
      <c r="AW778" s="13" t="s">
        <v>33</v>
      </c>
      <c r="AX778" s="13" t="s">
        <v>72</v>
      </c>
      <c r="AY778" s="242" t="s">
        <v>151</v>
      </c>
    </row>
    <row r="779" s="13" customFormat="1">
      <c r="A779" s="13"/>
      <c r="B779" s="232"/>
      <c r="C779" s="233"/>
      <c r="D779" s="227" t="s">
        <v>162</v>
      </c>
      <c r="E779" s="234" t="s">
        <v>19</v>
      </c>
      <c r="F779" s="235" t="s">
        <v>1840</v>
      </c>
      <c r="G779" s="233"/>
      <c r="H779" s="236">
        <v>0.82499999999999996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2" t="s">
        <v>162</v>
      </c>
      <c r="AU779" s="242" t="s">
        <v>82</v>
      </c>
      <c r="AV779" s="13" t="s">
        <v>82</v>
      </c>
      <c r="AW779" s="13" t="s">
        <v>33</v>
      </c>
      <c r="AX779" s="13" t="s">
        <v>72</v>
      </c>
      <c r="AY779" s="242" t="s">
        <v>151</v>
      </c>
    </row>
    <row r="780" s="13" customFormat="1">
      <c r="A780" s="13"/>
      <c r="B780" s="232"/>
      <c r="C780" s="233"/>
      <c r="D780" s="227" t="s">
        <v>162</v>
      </c>
      <c r="E780" s="234" t="s">
        <v>19</v>
      </c>
      <c r="F780" s="235" t="s">
        <v>1841</v>
      </c>
      <c r="G780" s="233"/>
      <c r="H780" s="236">
        <v>3.4980000000000002</v>
      </c>
      <c r="I780" s="237"/>
      <c r="J780" s="233"/>
      <c r="K780" s="233"/>
      <c r="L780" s="238"/>
      <c r="M780" s="239"/>
      <c r="N780" s="240"/>
      <c r="O780" s="240"/>
      <c r="P780" s="240"/>
      <c r="Q780" s="240"/>
      <c r="R780" s="240"/>
      <c r="S780" s="240"/>
      <c r="T780" s="241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2" t="s">
        <v>162</v>
      </c>
      <c r="AU780" s="242" t="s">
        <v>82</v>
      </c>
      <c r="AV780" s="13" t="s">
        <v>82</v>
      </c>
      <c r="AW780" s="13" t="s">
        <v>33</v>
      </c>
      <c r="AX780" s="13" t="s">
        <v>72</v>
      </c>
      <c r="AY780" s="242" t="s">
        <v>151</v>
      </c>
    </row>
    <row r="781" s="14" customFormat="1">
      <c r="A781" s="14"/>
      <c r="B781" s="244"/>
      <c r="C781" s="245"/>
      <c r="D781" s="227" t="s">
        <v>162</v>
      </c>
      <c r="E781" s="246" t="s">
        <v>19</v>
      </c>
      <c r="F781" s="247" t="s">
        <v>204</v>
      </c>
      <c r="G781" s="245"/>
      <c r="H781" s="248">
        <v>6.2880000000000003</v>
      </c>
      <c r="I781" s="249"/>
      <c r="J781" s="245"/>
      <c r="K781" s="245"/>
      <c r="L781" s="250"/>
      <c r="M781" s="251"/>
      <c r="N781" s="252"/>
      <c r="O781" s="252"/>
      <c r="P781" s="252"/>
      <c r="Q781" s="252"/>
      <c r="R781" s="252"/>
      <c r="S781" s="252"/>
      <c r="T781" s="253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4" t="s">
        <v>162</v>
      </c>
      <c r="AU781" s="254" t="s">
        <v>82</v>
      </c>
      <c r="AV781" s="14" t="s">
        <v>158</v>
      </c>
      <c r="AW781" s="14" t="s">
        <v>33</v>
      </c>
      <c r="AX781" s="14" t="s">
        <v>80</v>
      </c>
      <c r="AY781" s="254" t="s">
        <v>151</v>
      </c>
    </row>
    <row r="782" s="2" customFormat="1" ht="16.5" customHeight="1">
      <c r="A782" s="40"/>
      <c r="B782" s="41"/>
      <c r="C782" s="214" t="s">
        <v>1842</v>
      </c>
      <c r="D782" s="214" t="s">
        <v>153</v>
      </c>
      <c r="E782" s="215" t="s">
        <v>1843</v>
      </c>
      <c r="F782" s="216" t="s">
        <v>1844</v>
      </c>
      <c r="G782" s="217" t="s">
        <v>156</v>
      </c>
      <c r="H782" s="218">
        <v>60.545000000000002</v>
      </c>
      <c r="I782" s="219"/>
      <c r="J782" s="220">
        <f>ROUND(I782*H782,2)</f>
        <v>0</v>
      </c>
      <c r="K782" s="216" t="s">
        <v>157</v>
      </c>
      <c r="L782" s="46"/>
      <c r="M782" s="221" t="s">
        <v>19</v>
      </c>
      <c r="N782" s="222" t="s">
        <v>43</v>
      </c>
      <c r="O782" s="86"/>
      <c r="P782" s="223">
        <f>O782*H782</f>
        <v>0</v>
      </c>
      <c r="Q782" s="223">
        <v>0</v>
      </c>
      <c r="R782" s="223">
        <f>Q782*H782</f>
        <v>0</v>
      </c>
      <c r="S782" s="223">
        <v>0.11</v>
      </c>
      <c r="T782" s="224">
        <f>S782*H782</f>
        <v>6.6599500000000003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25" t="s">
        <v>158</v>
      </c>
      <c r="AT782" s="225" t="s">
        <v>153</v>
      </c>
      <c r="AU782" s="225" t="s">
        <v>82</v>
      </c>
      <c r="AY782" s="19" t="s">
        <v>151</v>
      </c>
      <c r="BE782" s="226">
        <f>IF(N782="základní",J782,0)</f>
        <v>0</v>
      </c>
      <c r="BF782" s="226">
        <f>IF(N782="snížená",J782,0)</f>
        <v>0</v>
      </c>
      <c r="BG782" s="226">
        <f>IF(N782="zákl. přenesená",J782,0)</f>
        <v>0</v>
      </c>
      <c r="BH782" s="226">
        <f>IF(N782="sníž. přenesená",J782,0)</f>
        <v>0</v>
      </c>
      <c r="BI782" s="226">
        <f>IF(N782="nulová",J782,0)</f>
        <v>0</v>
      </c>
      <c r="BJ782" s="19" t="s">
        <v>80</v>
      </c>
      <c r="BK782" s="226">
        <f>ROUND(I782*H782,2)</f>
        <v>0</v>
      </c>
      <c r="BL782" s="19" t="s">
        <v>158</v>
      </c>
      <c r="BM782" s="225" t="s">
        <v>1845</v>
      </c>
    </row>
    <row r="783" s="2" customFormat="1">
      <c r="A783" s="40"/>
      <c r="B783" s="41"/>
      <c r="C783" s="42"/>
      <c r="D783" s="227" t="s">
        <v>160</v>
      </c>
      <c r="E783" s="42"/>
      <c r="F783" s="228" t="s">
        <v>1846</v>
      </c>
      <c r="G783" s="42"/>
      <c r="H783" s="42"/>
      <c r="I783" s="229"/>
      <c r="J783" s="42"/>
      <c r="K783" s="42"/>
      <c r="L783" s="46"/>
      <c r="M783" s="230"/>
      <c r="N783" s="231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160</v>
      </c>
      <c r="AU783" s="19" t="s">
        <v>82</v>
      </c>
    </row>
    <row r="784" s="13" customFormat="1">
      <c r="A784" s="13"/>
      <c r="B784" s="232"/>
      <c r="C784" s="233"/>
      <c r="D784" s="227" t="s">
        <v>162</v>
      </c>
      <c r="E784" s="234" t="s">
        <v>19</v>
      </c>
      <c r="F784" s="235" t="s">
        <v>1824</v>
      </c>
      <c r="G784" s="233"/>
      <c r="H784" s="236">
        <v>0</v>
      </c>
      <c r="I784" s="237"/>
      <c r="J784" s="233"/>
      <c r="K784" s="233"/>
      <c r="L784" s="238"/>
      <c r="M784" s="239"/>
      <c r="N784" s="240"/>
      <c r="O784" s="240"/>
      <c r="P784" s="240"/>
      <c r="Q784" s="240"/>
      <c r="R784" s="240"/>
      <c r="S784" s="240"/>
      <c r="T784" s="24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2" t="s">
        <v>162</v>
      </c>
      <c r="AU784" s="242" t="s">
        <v>82</v>
      </c>
      <c r="AV784" s="13" t="s">
        <v>82</v>
      </c>
      <c r="AW784" s="13" t="s">
        <v>33</v>
      </c>
      <c r="AX784" s="13" t="s">
        <v>72</v>
      </c>
      <c r="AY784" s="242" t="s">
        <v>151</v>
      </c>
    </row>
    <row r="785" s="13" customFormat="1">
      <c r="A785" s="13"/>
      <c r="B785" s="232"/>
      <c r="C785" s="233"/>
      <c r="D785" s="227" t="s">
        <v>162</v>
      </c>
      <c r="E785" s="234" t="s">
        <v>19</v>
      </c>
      <c r="F785" s="235" t="s">
        <v>1847</v>
      </c>
      <c r="G785" s="233"/>
      <c r="H785" s="236">
        <v>43.219999999999999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2" t="s">
        <v>162</v>
      </c>
      <c r="AU785" s="242" t="s">
        <v>82</v>
      </c>
      <c r="AV785" s="13" t="s">
        <v>82</v>
      </c>
      <c r="AW785" s="13" t="s">
        <v>33</v>
      </c>
      <c r="AX785" s="13" t="s">
        <v>72</v>
      </c>
      <c r="AY785" s="242" t="s">
        <v>151</v>
      </c>
    </row>
    <row r="786" s="13" customFormat="1">
      <c r="A786" s="13"/>
      <c r="B786" s="232"/>
      <c r="C786" s="233"/>
      <c r="D786" s="227" t="s">
        <v>162</v>
      </c>
      <c r="E786" s="234" t="s">
        <v>19</v>
      </c>
      <c r="F786" s="235" t="s">
        <v>1848</v>
      </c>
      <c r="G786" s="233"/>
      <c r="H786" s="236">
        <v>13.550000000000001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2" t="s">
        <v>162</v>
      </c>
      <c r="AU786" s="242" t="s">
        <v>82</v>
      </c>
      <c r="AV786" s="13" t="s">
        <v>82</v>
      </c>
      <c r="AW786" s="13" t="s">
        <v>33</v>
      </c>
      <c r="AX786" s="13" t="s">
        <v>72</v>
      </c>
      <c r="AY786" s="242" t="s">
        <v>151</v>
      </c>
    </row>
    <row r="787" s="13" customFormat="1">
      <c r="A787" s="13"/>
      <c r="B787" s="232"/>
      <c r="C787" s="233"/>
      <c r="D787" s="227" t="s">
        <v>162</v>
      </c>
      <c r="E787" s="234" t="s">
        <v>19</v>
      </c>
      <c r="F787" s="235" t="s">
        <v>1827</v>
      </c>
      <c r="G787" s="233"/>
      <c r="H787" s="236">
        <v>0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2" t="s">
        <v>162</v>
      </c>
      <c r="AU787" s="242" t="s">
        <v>82</v>
      </c>
      <c r="AV787" s="13" t="s">
        <v>82</v>
      </c>
      <c r="AW787" s="13" t="s">
        <v>33</v>
      </c>
      <c r="AX787" s="13" t="s">
        <v>72</v>
      </c>
      <c r="AY787" s="242" t="s">
        <v>151</v>
      </c>
    </row>
    <row r="788" s="13" customFormat="1">
      <c r="A788" s="13"/>
      <c r="B788" s="232"/>
      <c r="C788" s="233"/>
      <c r="D788" s="227" t="s">
        <v>162</v>
      </c>
      <c r="E788" s="234" t="s">
        <v>19</v>
      </c>
      <c r="F788" s="235" t="s">
        <v>1828</v>
      </c>
      <c r="G788" s="233"/>
      <c r="H788" s="236">
        <v>0</v>
      </c>
      <c r="I788" s="237"/>
      <c r="J788" s="233"/>
      <c r="K788" s="233"/>
      <c r="L788" s="238"/>
      <c r="M788" s="239"/>
      <c r="N788" s="240"/>
      <c r="O788" s="240"/>
      <c r="P788" s="240"/>
      <c r="Q788" s="240"/>
      <c r="R788" s="240"/>
      <c r="S788" s="240"/>
      <c r="T788" s="24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2" t="s">
        <v>162</v>
      </c>
      <c r="AU788" s="242" t="s">
        <v>82</v>
      </c>
      <c r="AV788" s="13" t="s">
        <v>82</v>
      </c>
      <c r="AW788" s="13" t="s">
        <v>33</v>
      </c>
      <c r="AX788" s="13" t="s">
        <v>72</v>
      </c>
      <c r="AY788" s="242" t="s">
        <v>151</v>
      </c>
    </row>
    <row r="789" s="13" customFormat="1">
      <c r="A789" s="13"/>
      <c r="B789" s="232"/>
      <c r="C789" s="233"/>
      <c r="D789" s="227" t="s">
        <v>162</v>
      </c>
      <c r="E789" s="234" t="s">
        <v>19</v>
      </c>
      <c r="F789" s="235" t="s">
        <v>1849</v>
      </c>
      <c r="G789" s="233"/>
      <c r="H789" s="236">
        <v>0.92300000000000004</v>
      </c>
      <c r="I789" s="237"/>
      <c r="J789" s="233"/>
      <c r="K789" s="233"/>
      <c r="L789" s="238"/>
      <c r="M789" s="239"/>
      <c r="N789" s="240"/>
      <c r="O789" s="240"/>
      <c r="P789" s="240"/>
      <c r="Q789" s="240"/>
      <c r="R789" s="240"/>
      <c r="S789" s="240"/>
      <c r="T789" s="24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2" t="s">
        <v>162</v>
      </c>
      <c r="AU789" s="242" t="s">
        <v>82</v>
      </c>
      <c r="AV789" s="13" t="s">
        <v>82</v>
      </c>
      <c r="AW789" s="13" t="s">
        <v>33</v>
      </c>
      <c r="AX789" s="13" t="s">
        <v>72</v>
      </c>
      <c r="AY789" s="242" t="s">
        <v>151</v>
      </c>
    </row>
    <row r="790" s="13" customFormat="1">
      <c r="A790" s="13"/>
      <c r="B790" s="232"/>
      <c r="C790" s="233"/>
      <c r="D790" s="227" t="s">
        <v>162</v>
      </c>
      <c r="E790" s="234" t="s">
        <v>19</v>
      </c>
      <c r="F790" s="235" t="s">
        <v>1850</v>
      </c>
      <c r="G790" s="233"/>
      <c r="H790" s="236">
        <v>0.245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2" t="s">
        <v>162</v>
      </c>
      <c r="AU790" s="242" t="s">
        <v>82</v>
      </c>
      <c r="AV790" s="13" t="s">
        <v>82</v>
      </c>
      <c r="AW790" s="13" t="s">
        <v>33</v>
      </c>
      <c r="AX790" s="13" t="s">
        <v>72</v>
      </c>
      <c r="AY790" s="242" t="s">
        <v>151</v>
      </c>
    </row>
    <row r="791" s="13" customFormat="1">
      <c r="A791" s="13"/>
      <c r="B791" s="232"/>
      <c r="C791" s="233"/>
      <c r="D791" s="227" t="s">
        <v>162</v>
      </c>
      <c r="E791" s="234" t="s">
        <v>19</v>
      </c>
      <c r="F791" s="235" t="s">
        <v>1851</v>
      </c>
      <c r="G791" s="233"/>
      <c r="H791" s="236">
        <v>0.27500000000000002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2" t="s">
        <v>162</v>
      </c>
      <c r="AU791" s="242" t="s">
        <v>82</v>
      </c>
      <c r="AV791" s="13" t="s">
        <v>82</v>
      </c>
      <c r="AW791" s="13" t="s">
        <v>33</v>
      </c>
      <c r="AX791" s="13" t="s">
        <v>72</v>
      </c>
      <c r="AY791" s="242" t="s">
        <v>151</v>
      </c>
    </row>
    <row r="792" s="13" customFormat="1">
      <c r="A792" s="13"/>
      <c r="B792" s="232"/>
      <c r="C792" s="233"/>
      <c r="D792" s="227" t="s">
        <v>162</v>
      </c>
      <c r="E792" s="234" t="s">
        <v>19</v>
      </c>
      <c r="F792" s="235" t="s">
        <v>1852</v>
      </c>
      <c r="G792" s="233"/>
      <c r="H792" s="236">
        <v>2.3319999999999999</v>
      </c>
      <c r="I792" s="237"/>
      <c r="J792" s="233"/>
      <c r="K792" s="233"/>
      <c r="L792" s="238"/>
      <c r="M792" s="239"/>
      <c r="N792" s="240"/>
      <c r="O792" s="240"/>
      <c r="P792" s="240"/>
      <c r="Q792" s="240"/>
      <c r="R792" s="240"/>
      <c r="S792" s="240"/>
      <c r="T792" s="24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2" t="s">
        <v>162</v>
      </c>
      <c r="AU792" s="242" t="s">
        <v>82</v>
      </c>
      <c r="AV792" s="13" t="s">
        <v>82</v>
      </c>
      <c r="AW792" s="13" t="s">
        <v>33</v>
      </c>
      <c r="AX792" s="13" t="s">
        <v>72</v>
      </c>
      <c r="AY792" s="242" t="s">
        <v>151</v>
      </c>
    </row>
    <row r="793" s="14" customFormat="1">
      <c r="A793" s="14"/>
      <c r="B793" s="244"/>
      <c r="C793" s="245"/>
      <c r="D793" s="227" t="s">
        <v>162</v>
      </c>
      <c r="E793" s="246" t="s">
        <v>19</v>
      </c>
      <c r="F793" s="247" t="s">
        <v>204</v>
      </c>
      <c r="G793" s="245"/>
      <c r="H793" s="248">
        <v>60.544999999999995</v>
      </c>
      <c r="I793" s="249"/>
      <c r="J793" s="245"/>
      <c r="K793" s="245"/>
      <c r="L793" s="250"/>
      <c r="M793" s="251"/>
      <c r="N793" s="252"/>
      <c r="O793" s="252"/>
      <c r="P793" s="252"/>
      <c r="Q793" s="252"/>
      <c r="R793" s="252"/>
      <c r="S793" s="252"/>
      <c r="T793" s="253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4" t="s">
        <v>162</v>
      </c>
      <c r="AU793" s="254" t="s">
        <v>82</v>
      </c>
      <c r="AV793" s="14" t="s">
        <v>158</v>
      </c>
      <c r="AW793" s="14" t="s">
        <v>33</v>
      </c>
      <c r="AX793" s="14" t="s">
        <v>80</v>
      </c>
      <c r="AY793" s="254" t="s">
        <v>151</v>
      </c>
    </row>
    <row r="794" s="2" customFormat="1" ht="16.5" customHeight="1">
      <c r="A794" s="40"/>
      <c r="B794" s="41"/>
      <c r="C794" s="214" t="s">
        <v>1853</v>
      </c>
      <c r="D794" s="214" t="s">
        <v>153</v>
      </c>
      <c r="E794" s="215" t="s">
        <v>1854</v>
      </c>
      <c r="F794" s="216" t="s">
        <v>1855</v>
      </c>
      <c r="G794" s="217" t="s">
        <v>156</v>
      </c>
      <c r="H794" s="218">
        <v>46.813000000000002</v>
      </c>
      <c r="I794" s="219"/>
      <c r="J794" s="220">
        <f>ROUND(I794*H794,2)</f>
        <v>0</v>
      </c>
      <c r="K794" s="216" t="s">
        <v>157</v>
      </c>
      <c r="L794" s="46"/>
      <c r="M794" s="221" t="s">
        <v>19</v>
      </c>
      <c r="N794" s="222" t="s">
        <v>43</v>
      </c>
      <c r="O794" s="86"/>
      <c r="P794" s="223">
        <f>O794*H794</f>
        <v>0</v>
      </c>
      <c r="Q794" s="223">
        <v>0</v>
      </c>
      <c r="R794" s="223">
        <f>Q794*H794</f>
        <v>0</v>
      </c>
      <c r="S794" s="223">
        <v>0.021999999999999999</v>
      </c>
      <c r="T794" s="224">
        <f>S794*H794</f>
        <v>1.0298860000000001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5" t="s">
        <v>158</v>
      </c>
      <c r="AT794" s="225" t="s">
        <v>153</v>
      </c>
      <c r="AU794" s="225" t="s">
        <v>82</v>
      </c>
      <c r="AY794" s="19" t="s">
        <v>151</v>
      </c>
      <c r="BE794" s="226">
        <f>IF(N794="základní",J794,0)</f>
        <v>0</v>
      </c>
      <c r="BF794" s="226">
        <f>IF(N794="snížená",J794,0)</f>
        <v>0</v>
      </c>
      <c r="BG794" s="226">
        <f>IF(N794="zákl. přenesená",J794,0)</f>
        <v>0</v>
      </c>
      <c r="BH794" s="226">
        <f>IF(N794="sníž. přenesená",J794,0)</f>
        <v>0</v>
      </c>
      <c r="BI794" s="226">
        <f>IF(N794="nulová",J794,0)</f>
        <v>0</v>
      </c>
      <c r="BJ794" s="19" t="s">
        <v>80</v>
      </c>
      <c r="BK794" s="226">
        <f>ROUND(I794*H794,2)</f>
        <v>0</v>
      </c>
      <c r="BL794" s="19" t="s">
        <v>158</v>
      </c>
      <c r="BM794" s="225" t="s">
        <v>1856</v>
      </c>
    </row>
    <row r="795" s="2" customFormat="1">
      <c r="A795" s="40"/>
      <c r="B795" s="41"/>
      <c r="C795" s="42"/>
      <c r="D795" s="227" t="s">
        <v>160</v>
      </c>
      <c r="E795" s="42"/>
      <c r="F795" s="228" t="s">
        <v>1857</v>
      </c>
      <c r="G795" s="42"/>
      <c r="H795" s="42"/>
      <c r="I795" s="229"/>
      <c r="J795" s="42"/>
      <c r="K795" s="42"/>
      <c r="L795" s="46"/>
      <c r="M795" s="230"/>
      <c r="N795" s="231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9" t="s">
        <v>160</v>
      </c>
      <c r="AU795" s="19" t="s">
        <v>82</v>
      </c>
    </row>
    <row r="796" s="13" customFormat="1">
      <c r="A796" s="13"/>
      <c r="B796" s="232"/>
      <c r="C796" s="233"/>
      <c r="D796" s="227" t="s">
        <v>162</v>
      </c>
      <c r="E796" s="234" t="s">
        <v>19</v>
      </c>
      <c r="F796" s="235" t="s">
        <v>1824</v>
      </c>
      <c r="G796" s="233"/>
      <c r="H796" s="236">
        <v>0</v>
      </c>
      <c r="I796" s="237"/>
      <c r="J796" s="233"/>
      <c r="K796" s="233"/>
      <c r="L796" s="238"/>
      <c r="M796" s="239"/>
      <c r="N796" s="240"/>
      <c r="O796" s="240"/>
      <c r="P796" s="240"/>
      <c r="Q796" s="240"/>
      <c r="R796" s="240"/>
      <c r="S796" s="240"/>
      <c r="T796" s="24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2" t="s">
        <v>162</v>
      </c>
      <c r="AU796" s="242" t="s">
        <v>82</v>
      </c>
      <c r="AV796" s="13" t="s">
        <v>82</v>
      </c>
      <c r="AW796" s="13" t="s">
        <v>33</v>
      </c>
      <c r="AX796" s="13" t="s">
        <v>72</v>
      </c>
      <c r="AY796" s="242" t="s">
        <v>151</v>
      </c>
    </row>
    <row r="797" s="13" customFormat="1">
      <c r="A797" s="13"/>
      <c r="B797" s="232"/>
      <c r="C797" s="233"/>
      <c r="D797" s="227" t="s">
        <v>162</v>
      </c>
      <c r="E797" s="234" t="s">
        <v>19</v>
      </c>
      <c r="F797" s="235" t="s">
        <v>1825</v>
      </c>
      <c r="G797" s="233"/>
      <c r="H797" s="236">
        <v>0</v>
      </c>
      <c r="I797" s="237"/>
      <c r="J797" s="233"/>
      <c r="K797" s="233"/>
      <c r="L797" s="238"/>
      <c r="M797" s="239"/>
      <c r="N797" s="240"/>
      <c r="O797" s="240"/>
      <c r="P797" s="240"/>
      <c r="Q797" s="240"/>
      <c r="R797" s="240"/>
      <c r="S797" s="240"/>
      <c r="T797" s="24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2" t="s">
        <v>162</v>
      </c>
      <c r="AU797" s="242" t="s">
        <v>82</v>
      </c>
      <c r="AV797" s="13" t="s">
        <v>82</v>
      </c>
      <c r="AW797" s="13" t="s">
        <v>33</v>
      </c>
      <c r="AX797" s="13" t="s">
        <v>72</v>
      </c>
      <c r="AY797" s="242" t="s">
        <v>151</v>
      </c>
    </row>
    <row r="798" s="13" customFormat="1">
      <c r="A798" s="13"/>
      <c r="B798" s="232"/>
      <c r="C798" s="233"/>
      <c r="D798" s="227" t="s">
        <v>162</v>
      </c>
      <c r="E798" s="234" t="s">
        <v>19</v>
      </c>
      <c r="F798" s="235" t="s">
        <v>1826</v>
      </c>
      <c r="G798" s="233"/>
      <c r="H798" s="236">
        <v>0</v>
      </c>
      <c r="I798" s="237"/>
      <c r="J798" s="233"/>
      <c r="K798" s="233"/>
      <c r="L798" s="238"/>
      <c r="M798" s="239"/>
      <c r="N798" s="240"/>
      <c r="O798" s="240"/>
      <c r="P798" s="240"/>
      <c r="Q798" s="240"/>
      <c r="R798" s="240"/>
      <c r="S798" s="240"/>
      <c r="T798" s="24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2" t="s">
        <v>162</v>
      </c>
      <c r="AU798" s="242" t="s">
        <v>82</v>
      </c>
      <c r="AV798" s="13" t="s">
        <v>82</v>
      </c>
      <c r="AW798" s="13" t="s">
        <v>33</v>
      </c>
      <c r="AX798" s="13" t="s">
        <v>72</v>
      </c>
      <c r="AY798" s="242" t="s">
        <v>151</v>
      </c>
    </row>
    <row r="799" s="13" customFormat="1">
      <c r="A799" s="13"/>
      <c r="B799" s="232"/>
      <c r="C799" s="233"/>
      <c r="D799" s="227" t="s">
        <v>162</v>
      </c>
      <c r="E799" s="234" t="s">
        <v>19</v>
      </c>
      <c r="F799" s="235" t="s">
        <v>1827</v>
      </c>
      <c r="G799" s="233"/>
      <c r="H799" s="236">
        <v>0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2" t="s">
        <v>162</v>
      </c>
      <c r="AU799" s="242" t="s">
        <v>82</v>
      </c>
      <c r="AV799" s="13" t="s">
        <v>82</v>
      </c>
      <c r="AW799" s="13" t="s">
        <v>33</v>
      </c>
      <c r="AX799" s="13" t="s">
        <v>72</v>
      </c>
      <c r="AY799" s="242" t="s">
        <v>151</v>
      </c>
    </row>
    <row r="800" s="13" customFormat="1">
      <c r="A800" s="13"/>
      <c r="B800" s="232"/>
      <c r="C800" s="233"/>
      <c r="D800" s="227" t="s">
        <v>162</v>
      </c>
      <c r="E800" s="234" t="s">
        <v>19</v>
      </c>
      <c r="F800" s="235" t="s">
        <v>1858</v>
      </c>
      <c r="G800" s="233"/>
      <c r="H800" s="236">
        <v>46.813000000000002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2" t="s">
        <v>162</v>
      </c>
      <c r="AU800" s="242" t="s">
        <v>82</v>
      </c>
      <c r="AV800" s="13" t="s">
        <v>82</v>
      </c>
      <c r="AW800" s="13" t="s">
        <v>33</v>
      </c>
      <c r="AX800" s="13" t="s">
        <v>72</v>
      </c>
      <c r="AY800" s="242" t="s">
        <v>151</v>
      </c>
    </row>
    <row r="801" s="13" customFormat="1">
      <c r="A801" s="13"/>
      <c r="B801" s="232"/>
      <c r="C801" s="233"/>
      <c r="D801" s="227" t="s">
        <v>162</v>
      </c>
      <c r="E801" s="234" t="s">
        <v>19</v>
      </c>
      <c r="F801" s="235" t="s">
        <v>1859</v>
      </c>
      <c r="G801" s="233"/>
      <c r="H801" s="236">
        <v>0</v>
      </c>
      <c r="I801" s="237"/>
      <c r="J801" s="233"/>
      <c r="K801" s="233"/>
      <c r="L801" s="238"/>
      <c r="M801" s="239"/>
      <c r="N801" s="240"/>
      <c r="O801" s="240"/>
      <c r="P801" s="240"/>
      <c r="Q801" s="240"/>
      <c r="R801" s="240"/>
      <c r="S801" s="240"/>
      <c r="T801" s="24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2" t="s">
        <v>162</v>
      </c>
      <c r="AU801" s="242" t="s">
        <v>82</v>
      </c>
      <c r="AV801" s="13" t="s">
        <v>82</v>
      </c>
      <c r="AW801" s="13" t="s">
        <v>33</v>
      </c>
      <c r="AX801" s="13" t="s">
        <v>72</v>
      </c>
      <c r="AY801" s="242" t="s">
        <v>151</v>
      </c>
    </row>
    <row r="802" s="13" customFormat="1">
      <c r="A802" s="13"/>
      <c r="B802" s="232"/>
      <c r="C802" s="233"/>
      <c r="D802" s="227" t="s">
        <v>162</v>
      </c>
      <c r="E802" s="234" t="s">
        <v>19</v>
      </c>
      <c r="F802" s="235" t="s">
        <v>1860</v>
      </c>
      <c r="G802" s="233"/>
      <c r="H802" s="236">
        <v>0</v>
      </c>
      <c r="I802" s="237"/>
      <c r="J802" s="233"/>
      <c r="K802" s="233"/>
      <c r="L802" s="238"/>
      <c r="M802" s="239"/>
      <c r="N802" s="240"/>
      <c r="O802" s="240"/>
      <c r="P802" s="240"/>
      <c r="Q802" s="240"/>
      <c r="R802" s="240"/>
      <c r="S802" s="240"/>
      <c r="T802" s="24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2" t="s">
        <v>162</v>
      </c>
      <c r="AU802" s="242" t="s">
        <v>82</v>
      </c>
      <c r="AV802" s="13" t="s">
        <v>82</v>
      </c>
      <c r="AW802" s="13" t="s">
        <v>33</v>
      </c>
      <c r="AX802" s="13" t="s">
        <v>72</v>
      </c>
      <c r="AY802" s="242" t="s">
        <v>151</v>
      </c>
    </row>
    <row r="803" s="13" customFormat="1">
      <c r="A803" s="13"/>
      <c r="B803" s="232"/>
      <c r="C803" s="233"/>
      <c r="D803" s="227" t="s">
        <v>162</v>
      </c>
      <c r="E803" s="234" t="s">
        <v>19</v>
      </c>
      <c r="F803" s="235" t="s">
        <v>1861</v>
      </c>
      <c r="G803" s="233"/>
      <c r="H803" s="236">
        <v>0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2" t="s">
        <v>162</v>
      </c>
      <c r="AU803" s="242" t="s">
        <v>82</v>
      </c>
      <c r="AV803" s="13" t="s">
        <v>82</v>
      </c>
      <c r="AW803" s="13" t="s">
        <v>33</v>
      </c>
      <c r="AX803" s="13" t="s">
        <v>72</v>
      </c>
      <c r="AY803" s="242" t="s">
        <v>151</v>
      </c>
    </row>
    <row r="804" s="13" customFormat="1">
      <c r="A804" s="13"/>
      <c r="B804" s="232"/>
      <c r="C804" s="233"/>
      <c r="D804" s="227" t="s">
        <v>162</v>
      </c>
      <c r="E804" s="234" t="s">
        <v>19</v>
      </c>
      <c r="F804" s="235" t="s">
        <v>1862</v>
      </c>
      <c r="G804" s="233"/>
      <c r="H804" s="236">
        <v>0</v>
      </c>
      <c r="I804" s="237"/>
      <c r="J804" s="233"/>
      <c r="K804" s="233"/>
      <c r="L804" s="238"/>
      <c r="M804" s="239"/>
      <c r="N804" s="240"/>
      <c r="O804" s="240"/>
      <c r="P804" s="240"/>
      <c r="Q804" s="240"/>
      <c r="R804" s="240"/>
      <c r="S804" s="240"/>
      <c r="T804" s="24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2" t="s">
        <v>162</v>
      </c>
      <c r="AU804" s="242" t="s">
        <v>82</v>
      </c>
      <c r="AV804" s="13" t="s">
        <v>82</v>
      </c>
      <c r="AW804" s="13" t="s">
        <v>33</v>
      </c>
      <c r="AX804" s="13" t="s">
        <v>72</v>
      </c>
      <c r="AY804" s="242" t="s">
        <v>151</v>
      </c>
    </row>
    <row r="805" s="14" customFormat="1">
      <c r="A805" s="14"/>
      <c r="B805" s="244"/>
      <c r="C805" s="245"/>
      <c r="D805" s="227" t="s">
        <v>162</v>
      </c>
      <c r="E805" s="246" t="s">
        <v>19</v>
      </c>
      <c r="F805" s="247" t="s">
        <v>204</v>
      </c>
      <c r="G805" s="245"/>
      <c r="H805" s="248">
        <v>46.813000000000002</v>
      </c>
      <c r="I805" s="249"/>
      <c r="J805" s="245"/>
      <c r="K805" s="245"/>
      <c r="L805" s="250"/>
      <c r="M805" s="251"/>
      <c r="N805" s="252"/>
      <c r="O805" s="252"/>
      <c r="P805" s="252"/>
      <c r="Q805" s="252"/>
      <c r="R805" s="252"/>
      <c r="S805" s="252"/>
      <c r="T805" s="253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4" t="s">
        <v>162</v>
      </c>
      <c r="AU805" s="254" t="s">
        <v>82</v>
      </c>
      <c r="AV805" s="14" t="s">
        <v>158</v>
      </c>
      <c r="AW805" s="14" t="s">
        <v>33</v>
      </c>
      <c r="AX805" s="14" t="s">
        <v>80</v>
      </c>
      <c r="AY805" s="254" t="s">
        <v>151</v>
      </c>
    </row>
    <row r="806" s="2" customFormat="1" ht="16.5" customHeight="1">
      <c r="A806" s="40"/>
      <c r="B806" s="41"/>
      <c r="C806" s="214" t="s">
        <v>1863</v>
      </c>
      <c r="D806" s="214" t="s">
        <v>153</v>
      </c>
      <c r="E806" s="215" t="s">
        <v>1864</v>
      </c>
      <c r="F806" s="216" t="s">
        <v>1865</v>
      </c>
      <c r="G806" s="217" t="s">
        <v>156</v>
      </c>
      <c r="H806" s="218">
        <v>14.404</v>
      </c>
      <c r="I806" s="219"/>
      <c r="J806" s="220">
        <f>ROUND(I806*H806,2)</f>
        <v>0</v>
      </c>
      <c r="K806" s="216" t="s">
        <v>157</v>
      </c>
      <c r="L806" s="46"/>
      <c r="M806" s="221" t="s">
        <v>19</v>
      </c>
      <c r="N806" s="222" t="s">
        <v>43</v>
      </c>
      <c r="O806" s="86"/>
      <c r="P806" s="223">
        <f>O806*H806</f>
        <v>0</v>
      </c>
      <c r="Q806" s="223">
        <v>0</v>
      </c>
      <c r="R806" s="223">
        <f>Q806*H806</f>
        <v>0</v>
      </c>
      <c r="S806" s="223">
        <v>0.066000000000000003</v>
      </c>
      <c r="T806" s="224">
        <f>S806*H806</f>
        <v>0.95066400000000006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5" t="s">
        <v>158</v>
      </c>
      <c r="AT806" s="225" t="s">
        <v>153</v>
      </c>
      <c r="AU806" s="225" t="s">
        <v>82</v>
      </c>
      <c r="AY806" s="19" t="s">
        <v>151</v>
      </c>
      <c r="BE806" s="226">
        <f>IF(N806="základní",J806,0)</f>
        <v>0</v>
      </c>
      <c r="BF806" s="226">
        <f>IF(N806="snížená",J806,0)</f>
        <v>0</v>
      </c>
      <c r="BG806" s="226">
        <f>IF(N806="zákl. přenesená",J806,0)</f>
        <v>0</v>
      </c>
      <c r="BH806" s="226">
        <f>IF(N806="sníž. přenesená",J806,0)</f>
        <v>0</v>
      </c>
      <c r="BI806" s="226">
        <f>IF(N806="nulová",J806,0)</f>
        <v>0</v>
      </c>
      <c r="BJ806" s="19" t="s">
        <v>80</v>
      </c>
      <c r="BK806" s="226">
        <f>ROUND(I806*H806,2)</f>
        <v>0</v>
      </c>
      <c r="BL806" s="19" t="s">
        <v>158</v>
      </c>
      <c r="BM806" s="225" t="s">
        <v>1866</v>
      </c>
    </row>
    <row r="807" s="2" customFormat="1">
      <c r="A807" s="40"/>
      <c r="B807" s="41"/>
      <c r="C807" s="42"/>
      <c r="D807" s="227" t="s">
        <v>160</v>
      </c>
      <c r="E807" s="42"/>
      <c r="F807" s="228" t="s">
        <v>1867</v>
      </c>
      <c r="G807" s="42"/>
      <c r="H807" s="42"/>
      <c r="I807" s="229"/>
      <c r="J807" s="42"/>
      <c r="K807" s="42"/>
      <c r="L807" s="46"/>
      <c r="M807" s="230"/>
      <c r="N807" s="231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160</v>
      </c>
      <c r="AU807" s="19" t="s">
        <v>82</v>
      </c>
    </row>
    <row r="808" s="13" customFormat="1">
      <c r="A808" s="13"/>
      <c r="B808" s="232"/>
      <c r="C808" s="233"/>
      <c r="D808" s="227" t="s">
        <v>162</v>
      </c>
      <c r="E808" s="234" t="s">
        <v>19</v>
      </c>
      <c r="F808" s="235" t="s">
        <v>1824</v>
      </c>
      <c r="G808" s="233"/>
      <c r="H808" s="236">
        <v>0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2" t="s">
        <v>162</v>
      </c>
      <c r="AU808" s="242" t="s">
        <v>82</v>
      </c>
      <c r="AV808" s="13" t="s">
        <v>82</v>
      </c>
      <c r="AW808" s="13" t="s">
        <v>33</v>
      </c>
      <c r="AX808" s="13" t="s">
        <v>72</v>
      </c>
      <c r="AY808" s="242" t="s">
        <v>151</v>
      </c>
    </row>
    <row r="809" s="13" customFormat="1">
      <c r="A809" s="13"/>
      <c r="B809" s="232"/>
      <c r="C809" s="233"/>
      <c r="D809" s="227" t="s">
        <v>162</v>
      </c>
      <c r="E809" s="234" t="s">
        <v>19</v>
      </c>
      <c r="F809" s="235" t="s">
        <v>1825</v>
      </c>
      <c r="G809" s="233"/>
      <c r="H809" s="236">
        <v>0</v>
      </c>
      <c r="I809" s="237"/>
      <c r="J809" s="233"/>
      <c r="K809" s="233"/>
      <c r="L809" s="238"/>
      <c r="M809" s="239"/>
      <c r="N809" s="240"/>
      <c r="O809" s="240"/>
      <c r="P809" s="240"/>
      <c r="Q809" s="240"/>
      <c r="R809" s="240"/>
      <c r="S809" s="240"/>
      <c r="T809" s="24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2" t="s">
        <v>162</v>
      </c>
      <c r="AU809" s="242" t="s">
        <v>82</v>
      </c>
      <c r="AV809" s="13" t="s">
        <v>82</v>
      </c>
      <c r="AW809" s="13" t="s">
        <v>33</v>
      </c>
      <c r="AX809" s="13" t="s">
        <v>72</v>
      </c>
      <c r="AY809" s="242" t="s">
        <v>151</v>
      </c>
    </row>
    <row r="810" s="13" customFormat="1">
      <c r="A810" s="13"/>
      <c r="B810" s="232"/>
      <c r="C810" s="233"/>
      <c r="D810" s="227" t="s">
        <v>162</v>
      </c>
      <c r="E810" s="234" t="s">
        <v>19</v>
      </c>
      <c r="F810" s="235" t="s">
        <v>1826</v>
      </c>
      <c r="G810" s="233"/>
      <c r="H810" s="236">
        <v>0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2" t="s">
        <v>162</v>
      </c>
      <c r="AU810" s="242" t="s">
        <v>82</v>
      </c>
      <c r="AV810" s="13" t="s">
        <v>82</v>
      </c>
      <c r="AW810" s="13" t="s">
        <v>33</v>
      </c>
      <c r="AX810" s="13" t="s">
        <v>72</v>
      </c>
      <c r="AY810" s="242" t="s">
        <v>151</v>
      </c>
    </row>
    <row r="811" s="13" customFormat="1">
      <c r="A811" s="13"/>
      <c r="B811" s="232"/>
      <c r="C811" s="233"/>
      <c r="D811" s="227" t="s">
        <v>162</v>
      </c>
      <c r="E811" s="234" t="s">
        <v>19</v>
      </c>
      <c r="F811" s="235" t="s">
        <v>1827</v>
      </c>
      <c r="G811" s="233"/>
      <c r="H811" s="236">
        <v>0</v>
      </c>
      <c r="I811" s="237"/>
      <c r="J811" s="233"/>
      <c r="K811" s="233"/>
      <c r="L811" s="238"/>
      <c r="M811" s="239"/>
      <c r="N811" s="240"/>
      <c r="O811" s="240"/>
      <c r="P811" s="240"/>
      <c r="Q811" s="240"/>
      <c r="R811" s="240"/>
      <c r="S811" s="240"/>
      <c r="T811" s="24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2" t="s">
        <v>162</v>
      </c>
      <c r="AU811" s="242" t="s">
        <v>82</v>
      </c>
      <c r="AV811" s="13" t="s">
        <v>82</v>
      </c>
      <c r="AW811" s="13" t="s">
        <v>33</v>
      </c>
      <c r="AX811" s="13" t="s">
        <v>72</v>
      </c>
      <c r="AY811" s="242" t="s">
        <v>151</v>
      </c>
    </row>
    <row r="812" s="13" customFormat="1">
      <c r="A812" s="13"/>
      <c r="B812" s="232"/>
      <c r="C812" s="233"/>
      <c r="D812" s="227" t="s">
        <v>162</v>
      </c>
      <c r="E812" s="234" t="s">
        <v>19</v>
      </c>
      <c r="F812" s="235" t="s">
        <v>1868</v>
      </c>
      <c r="G812" s="233"/>
      <c r="H812" s="236">
        <v>14.404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2" t="s">
        <v>162</v>
      </c>
      <c r="AU812" s="242" t="s">
        <v>82</v>
      </c>
      <c r="AV812" s="13" t="s">
        <v>82</v>
      </c>
      <c r="AW812" s="13" t="s">
        <v>33</v>
      </c>
      <c r="AX812" s="13" t="s">
        <v>72</v>
      </c>
      <c r="AY812" s="242" t="s">
        <v>151</v>
      </c>
    </row>
    <row r="813" s="13" customFormat="1">
      <c r="A813" s="13"/>
      <c r="B813" s="232"/>
      <c r="C813" s="233"/>
      <c r="D813" s="227" t="s">
        <v>162</v>
      </c>
      <c r="E813" s="234" t="s">
        <v>19</v>
      </c>
      <c r="F813" s="235" t="s">
        <v>1859</v>
      </c>
      <c r="G813" s="233"/>
      <c r="H813" s="236">
        <v>0</v>
      </c>
      <c r="I813" s="237"/>
      <c r="J813" s="233"/>
      <c r="K813" s="233"/>
      <c r="L813" s="238"/>
      <c r="M813" s="239"/>
      <c r="N813" s="240"/>
      <c r="O813" s="240"/>
      <c r="P813" s="240"/>
      <c r="Q813" s="240"/>
      <c r="R813" s="240"/>
      <c r="S813" s="240"/>
      <c r="T813" s="24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2" t="s">
        <v>162</v>
      </c>
      <c r="AU813" s="242" t="s">
        <v>82</v>
      </c>
      <c r="AV813" s="13" t="s">
        <v>82</v>
      </c>
      <c r="AW813" s="13" t="s">
        <v>33</v>
      </c>
      <c r="AX813" s="13" t="s">
        <v>72</v>
      </c>
      <c r="AY813" s="242" t="s">
        <v>151</v>
      </c>
    </row>
    <row r="814" s="13" customFormat="1">
      <c r="A814" s="13"/>
      <c r="B814" s="232"/>
      <c r="C814" s="233"/>
      <c r="D814" s="227" t="s">
        <v>162</v>
      </c>
      <c r="E814" s="234" t="s">
        <v>19</v>
      </c>
      <c r="F814" s="235" t="s">
        <v>1860</v>
      </c>
      <c r="G814" s="233"/>
      <c r="H814" s="236">
        <v>0</v>
      </c>
      <c r="I814" s="237"/>
      <c r="J814" s="233"/>
      <c r="K814" s="233"/>
      <c r="L814" s="238"/>
      <c r="M814" s="239"/>
      <c r="N814" s="240"/>
      <c r="O814" s="240"/>
      <c r="P814" s="240"/>
      <c r="Q814" s="240"/>
      <c r="R814" s="240"/>
      <c r="S814" s="240"/>
      <c r="T814" s="241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2" t="s">
        <v>162</v>
      </c>
      <c r="AU814" s="242" t="s">
        <v>82</v>
      </c>
      <c r="AV814" s="13" t="s">
        <v>82</v>
      </c>
      <c r="AW814" s="13" t="s">
        <v>33</v>
      </c>
      <c r="AX814" s="13" t="s">
        <v>72</v>
      </c>
      <c r="AY814" s="242" t="s">
        <v>151</v>
      </c>
    </row>
    <row r="815" s="13" customFormat="1">
      <c r="A815" s="13"/>
      <c r="B815" s="232"/>
      <c r="C815" s="233"/>
      <c r="D815" s="227" t="s">
        <v>162</v>
      </c>
      <c r="E815" s="234" t="s">
        <v>19</v>
      </c>
      <c r="F815" s="235" t="s">
        <v>1861</v>
      </c>
      <c r="G815" s="233"/>
      <c r="H815" s="236">
        <v>0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2" t="s">
        <v>162</v>
      </c>
      <c r="AU815" s="242" t="s">
        <v>82</v>
      </c>
      <c r="AV815" s="13" t="s">
        <v>82</v>
      </c>
      <c r="AW815" s="13" t="s">
        <v>33</v>
      </c>
      <c r="AX815" s="13" t="s">
        <v>72</v>
      </c>
      <c r="AY815" s="242" t="s">
        <v>151</v>
      </c>
    </row>
    <row r="816" s="13" customFormat="1">
      <c r="A816" s="13"/>
      <c r="B816" s="232"/>
      <c r="C816" s="233"/>
      <c r="D816" s="227" t="s">
        <v>162</v>
      </c>
      <c r="E816" s="234" t="s">
        <v>19</v>
      </c>
      <c r="F816" s="235" t="s">
        <v>1862</v>
      </c>
      <c r="G816" s="233"/>
      <c r="H816" s="236">
        <v>0</v>
      </c>
      <c r="I816" s="237"/>
      <c r="J816" s="233"/>
      <c r="K816" s="233"/>
      <c r="L816" s="238"/>
      <c r="M816" s="239"/>
      <c r="N816" s="240"/>
      <c r="O816" s="240"/>
      <c r="P816" s="240"/>
      <c r="Q816" s="240"/>
      <c r="R816" s="240"/>
      <c r="S816" s="240"/>
      <c r="T816" s="24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2" t="s">
        <v>162</v>
      </c>
      <c r="AU816" s="242" t="s">
        <v>82</v>
      </c>
      <c r="AV816" s="13" t="s">
        <v>82</v>
      </c>
      <c r="AW816" s="13" t="s">
        <v>33</v>
      </c>
      <c r="AX816" s="13" t="s">
        <v>72</v>
      </c>
      <c r="AY816" s="242" t="s">
        <v>151</v>
      </c>
    </row>
    <row r="817" s="14" customFormat="1">
      <c r="A817" s="14"/>
      <c r="B817" s="244"/>
      <c r="C817" s="245"/>
      <c r="D817" s="227" t="s">
        <v>162</v>
      </c>
      <c r="E817" s="246" t="s">
        <v>19</v>
      </c>
      <c r="F817" s="247" t="s">
        <v>204</v>
      </c>
      <c r="G817" s="245"/>
      <c r="H817" s="248">
        <v>14.404</v>
      </c>
      <c r="I817" s="249"/>
      <c r="J817" s="245"/>
      <c r="K817" s="245"/>
      <c r="L817" s="250"/>
      <c r="M817" s="251"/>
      <c r="N817" s="252"/>
      <c r="O817" s="252"/>
      <c r="P817" s="252"/>
      <c r="Q817" s="252"/>
      <c r="R817" s="252"/>
      <c r="S817" s="252"/>
      <c r="T817" s="25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4" t="s">
        <v>162</v>
      </c>
      <c r="AU817" s="254" t="s">
        <v>82</v>
      </c>
      <c r="AV817" s="14" t="s">
        <v>158</v>
      </c>
      <c r="AW817" s="14" t="s">
        <v>33</v>
      </c>
      <c r="AX817" s="14" t="s">
        <v>80</v>
      </c>
      <c r="AY817" s="254" t="s">
        <v>151</v>
      </c>
    </row>
    <row r="818" s="2" customFormat="1" ht="16.5" customHeight="1">
      <c r="A818" s="40"/>
      <c r="B818" s="41"/>
      <c r="C818" s="214" t="s">
        <v>1869</v>
      </c>
      <c r="D818" s="214" t="s">
        <v>153</v>
      </c>
      <c r="E818" s="215" t="s">
        <v>1870</v>
      </c>
      <c r="F818" s="216" t="s">
        <v>1871</v>
      </c>
      <c r="G818" s="217" t="s">
        <v>156</v>
      </c>
      <c r="H818" s="218">
        <v>10.803000000000001</v>
      </c>
      <c r="I818" s="219"/>
      <c r="J818" s="220">
        <f>ROUND(I818*H818,2)</f>
        <v>0</v>
      </c>
      <c r="K818" s="216" t="s">
        <v>157</v>
      </c>
      <c r="L818" s="46"/>
      <c r="M818" s="221" t="s">
        <v>19</v>
      </c>
      <c r="N818" s="222" t="s">
        <v>43</v>
      </c>
      <c r="O818" s="86"/>
      <c r="P818" s="223">
        <f>O818*H818</f>
        <v>0</v>
      </c>
      <c r="Q818" s="223">
        <v>0</v>
      </c>
      <c r="R818" s="223">
        <f>Q818*H818</f>
        <v>0</v>
      </c>
      <c r="S818" s="223">
        <v>0.11</v>
      </c>
      <c r="T818" s="224">
        <f>S818*H818</f>
        <v>1.1883300000000001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5" t="s">
        <v>158</v>
      </c>
      <c r="AT818" s="225" t="s">
        <v>153</v>
      </c>
      <c r="AU818" s="225" t="s">
        <v>82</v>
      </c>
      <c r="AY818" s="19" t="s">
        <v>151</v>
      </c>
      <c r="BE818" s="226">
        <f>IF(N818="základní",J818,0)</f>
        <v>0</v>
      </c>
      <c r="BF818" s="226">
        <f>IF(N818="snížená",J818,0)</f>
        <v>0</v>
      </c>
      <c r="BG818" s="226">
        <f>IF(N818="zákl. přenesená",J818,0)</f>
        <v>0</v>
      </c>
      <c r="BH818" s="226">
        <f>IF(N818="sníž. přenesená",J818,0)</f>
        <v>0</v>
      </c>
      <c r="BI818" s="226">
        <f>IF(N818="nulová",J818,0)</f>
        <v>0</v>
      </c>
      <c r="BJ818" s="19" t="s">
        <v>80</v>
      </c>
      <c r="BK818" s="226">
        <f>ROUND(I818*H818,2)</f>
        <v>0</v>
      </c>
      <c r="BL818" s="19" t="s">
        <v>158</v>
      </c>
      <c r="BM818" s="225" t="s">
        <v>1872</v>
      </c>
    </row>
    <row r="819" s="2" customFormat="1">
      <c r="A819" s="40"/>
      <c r="B819" s="41"/>
      <c r="C819" s="42"/>
      <c r="D819" s="227" t="s">
        <v>160</v>
      </c>
      <c r="E819" s="42"/>
      <c r="F819" s="228" t="s">
        <v>1873</v>
      </c>
      <c r="G819" s="42"/>
      <c r="H819" s="42"/>
      <c r="I819" s="229"/>
      <c r="J819" s="42"/>
      <c r="K819" s="42"/>
      <c r="L819" s="46"/>
      <c r="M819" s="230"/>
      <c r="N819" s="231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160</v>
      </c>
      <c r="AU819" s="19" t="s">
        <v>82</v>
      </c>
    </row>
    <row r="820" s="13" customFormat="1">
      <c r="A820" s="13"/>
      <c r="B820" s="232"/>
      <c r="C820" s="233"/>
      <c r="D820" s="227" t="s">
        <v>162</v>
      </c>
      <c r="E820" s="234" t="s">
        <v>19</v>
      </c>
      <c r="F820" s="235" t="s">
        <v>1824</v>
      </c>
      <c r="G820" s="233"/>
      <c r="H820" s="236">
        <v>0</v>
      </c>
      <c r="I820" s="237"/>
      <c r="J820" s="233"/>
      <c r="K820" s="233"/>
      <c r="L820" s="238"/>
      <c r="M820" s="239"/>
      <c r="N820" s="240"/>
      <c r="O820" s="240"/>
      <c r="P820" s="240"/>
      <c r="Q820" s="240"/>
      <c r="R820" s="240"/>
      <c r="S820" s="240"/>
      <c r="T820" s="24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2" t="s">
        <v>162</v>
      </c>
      <c r="AU820" s="242" t="s">
        <v>82</v>
      </c>
      <c r="AV820" s="13" t="s">
        <v>82</v>
      </c>
      <c r="AW820" s="13" t="s">
        <v>33</v>
      </c>
      <c r="AX820" s="13" t="s">
        <v>72</v>
      </c>
      <c r="AY820" s="242" t="s">
        <v>151</v>
      </c>
    </row>
    <row r="821" s="13" customFormat="1">
      <c r="A821" s="13"/>
      <c r="B821" s="232"/>
      <c r="C821" s="233"/>
      <c r="D821" s="227" t="s">
        <v>162</v>
      </c>
      <c r="E821" s="234" t="s">
        <v>19</v>
      </c>
      <c r="F821" s="235" t="s">
        <v>1825</v>
      </c>
      <c r="G821" s="233"/>
      <c r="H821" s="236">
        <v>0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2" t="s">
        <v>162</v>
      </c>
      <c r="AU821" s="242" t="s">
        <v>82</v>
      </c>
      <c r="AV821" s="13" t="s">
        <v>82</v>
      </c>
      <c r="AW821" s="13" t="s">
        <v>33</v>
      </c>
      <c r="AX821" s="13" t="s">
        <v>72</v>
      </c>
      <c r="AY821" s="242" t="s">
        <v>151</v>
      </c>
    </row>
    <row r="822" s="13" customFormat="1">
      <c r="A822" s="13"/>
      <c r="B822" s="232"/>
      <c r="C822" s="233"/>
      <c r="D822" s="227" t="s">
        <v>162</v>
      </c>
      <c r="E822" s="234" t="s">
        <v>19</v>
      </c>
      <c r="F822" s="235" t="s">
        <v>1826</v>
      </c>
      <c r="G822" s="233"/>
      <c r="H822" s="236">
        <v>0</v>
      </c>
      <c r="I822" s="237"/>
      <c r="J822" s="233"/>
      <c r="K822" s="233"/>
      <c r="L822" s="238"/>
      <c r="M822" s="239"/>
      <c r="N822" s="240"/>
      <c r="O822" s="240"/>
      <c r="P822" s="240"/>
      <c r="Q822" s="240"/>
      <c r="R822" s="240"/>
      <c r="S822" s="240"/>
      <c r="T822" s="24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2" t="s">
        <v>162</v>
      </c>
      <c r="AU822" s="242" t="s">
        <v>82</v>
      </c>
      <c r="AV822" s="13" t="s">
        <v>82</v>
      </c>
      <c r="AW822" s="13" t="s">
        <v>33</v>
      </c>
      <c r="AX822" s="13" t="s">
        <v>72</v>
      </c>
      <c r="AY822" s="242" t="s">
        <v>151</v>
      </c>
    </row>
    <row r="823" s="13" customFormat="1">
      <c r="A823" s="13"/>
      <c r="B823" s="232"/>
      <c r="C823" s="233"/>
      <c r="D823" s="227" t="s">
        <v>162</v>
      </c>
      <c r="E823" s="234" t="s">
        <v>19</v>
      </c>
      <c r="F823" s="235" t="s">
        <v>1827</v>
      </c>
      <c r="G823" s="233"/>
      <c r="H823" s="236">
        <v>0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2" t="s">
        <v>162</v>
      </c>
      <c r="AU823" s="242" t="s">
        <v>82</v>
      </c>
      <c r="AV823" s="13" t="s">
        <v>82</v>
      </c>
      <c r="AW823" s="13" t="s">
        <v>33</v>
      </c>
      <c r="AX823" s="13" t="s">
        <v>72</v>
      </c>
      <c r="AY823" s="242" t="s">
        <v>151</v>
      </c>
    </row>
    <row r="824" s="13" customFormat="1">
      <c r="A824" s="13"/>
      <c r="B824" s="232"/>
      <c r="C824" s="233"/>
      <c r="D824" s="227" t="s">
        <v>162</v>
      </c>
      <c r="E824" s="234" t="s">
        <v>19</v>
      </c>
      <c r="F824" s="235" t="s">
        <v>1874</v>
      </c>
      <c r="G824" s="233"/>
      <c r="H824" s="236">
        <v>10.803000000000001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2" t="s">
        <v>162</v>
      </c>
      <c r="AU824" s="242" t="s">
        <v>82</v>
      </c>
      <c r="AV824" s="13" t="s">
        <v>82</v>
      </c>
      <c r="AW824" s="13" t="s">
        <v>33</v>
      </c>
      <c r="AX824" s="13" t="s">
        <v>72</v>
      </c>
      <c r="AY824" s="242" t="s">
        <v>151</v>
      </c>
    </row>
    <row r="825" s="13" customFormat="1">
      <c r="A825" s="13"/>
      <c r="B825" s="232"/>
      <c r="C825" s="233"/>
      <c r="D825" s="227" t="s">
        <v>162</v>
      </c>
      <c r="E825" s="234" t="s">
        <v>19</v>
      </c>
      <c r="F825" s="235" t="s">
        <v>1859</v>
      </c>
      <c r="G825" s="233"/>
      <c r="H825" s="236">
        <v>0</v>
      </c>
      <c r="I825" s="237"/>
      <c r="J825" s="233"/>
      <c r="K825" s="233"/>
      <c r="L825" s="238"/>
      <c r="M825" s="239"/>
      <c r="N825" s="240"/>
      <c r="O825" s="240"/>
      <c r="P825" s="240"/>
      <c r="Q825" s="240"/>
      <c r="R825" s="240"/>
      <c r="S825" s="240"/>
      <c r="T825" s="24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2" t="s">
        <v>162</v>
      </c>
      <c r="AU825" s="242" t="s">
        <v>82</v>
      </c>
      <c r="AV825" s="13" t="s">
        <v>82</v>
      </c>
      <c r="AW825" s="13" t="s">
        <v>33</v>
      </c>
      <c r="AX825" s="13" t="s">
        <v>72</v>
      </c>
      <c r="AY825" s="242" t="s">
        <v>151</v>
      </c>
    </row>
    <row r="826" s="13" customFormat="1">
      <c r="A826" s="13"/>
      <c r="B826" s="232"/>
      <c r="C826" s="233"/>
      <c r="D826" s="227" t="s">
        <v>162</v>
      </c>
      <c r="E826" s="234" t="s">
        <v>19</v>
      </c>
      <c r="F826" s="235" t="s">
        <v>1860</v>
      </c>
      <c r="G826" s="233"/>
      <c r="H826" s="236">
        <v>0</v>
      </c>
      <c r="I826" s="237"/>
      <c r="J826" s="233"/>
      <c r="K826" s="233"/>
      <c r="L826" s="238"/>
      <c r="M826" s="239"/>
      <c r="N826" s="240"/>
      <c r="O826" s="240"/>
      <c r="P826" s="240"/>
      <c r="Q826" s="240"/>
      <c r="R826" s="240"/>
      <c r="S826" s="240"/>
      <c r="T826" s="241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2" t="s">
        <v>162</v>
      </c>
      <c r="AU826" s="242" t="s">
        <v>82</v>
      </c>
      <c r="AV826" s="13" t="s">
        <v>82</v>
      </c>
      <c r="AW826" s="13" t="s">
        <v>33</v>
      </c>
      <c r="AX826" s="13" t="s">
        <v>72</v>
      </c>
      <c r="AY826" s="242" t="s">
        <v>151</v>
      </c>
    </row>
    <row r="827" s="13" customFormat="1">
      <c r="A827" s="13"/>
      <c r="B827" s="232"/>
      <c r="C827" s="233"/>
      <c r="D827" s="227" t="s">
        <v>162</v>
      </c>
      <c r="E827" s="234" t="s">
        <v>19</v>
      </c>
      <c r="F827" s="235" t="s">
        <v>1861</v>
      </c>
      <c r="G827" s="233"/>
      <c r="H827" s="236">
        <v>0</v>
      </c>
      <c r="I827" s="237"/>
      <c r="J827" s="233"/>
      <c r="K827" s="233"/>
      <c r="L827" s="238"/>
      <c r="M827" s="239"/>
      <c r="N827" s="240"/>
      <c r="O827" s="240"/>
      <c r="P827" s="240"/>
      <c r="Q827" s="240"/>
      <c r="R827" s="240"/>
      <c r="S827" s="240"/>
      <c r="T827" s="24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2" t="s">
        <v>162</v>
      </c>
      <c r="AU827" s="242" t="s">
        <v>82</v>
      </c>
      <c r="AV827" s="13" t="s">
        <v>82</v>
      </c>
      <c r="AW827" s="13" t="s">
        <v>33</v>
      </c>
      <c r="AX827" s="13" t="s">
        <v>72</v>
      </c>
      <c r="AY827" s="242" t="s">
        <v>151</v>
      </c>
    </row>
    <row r="828" s="13" customFormat="1">
      <c r="A828" s="13"/>
      <c r="B828" s="232"/>
      <c r="C828" s="233"/>
      <c r="D828" s="227" t="s">
        <v>162</v>
      </c>
      <c r="E828" s="234" t="s">
        <v>19</v>
      </c>
      <c r="F828" s="235" t="s">
        <v>1862</v>
      </c>
      <c r="G828" s="233"/>
      <c r="H828" s="236">
        <v>0</v>
      </c>
      <c r="I828" s="237"/>
      <c r="J828" s="233"/>
      <c r="K828" s="233"/>
      <c r="L828" s="238"/>
      <c r="M828" s="239"/>
      <c r="N828" s="240"/>
      <c r="O828" s="240"/>
      <c r="P828" s="240"/>
      <c r="Q828" s="240"/>
      <c r="R828" s="240"/>
      <c r="S828" s="240"/>
      <c r="T828" s="24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2" t="s">
        <v>162</v>
      </c>
      <c r="AU828" s="242" t="s">
        <v>82</v>
      </c>
      <c r="AV828" s="13" t="s">
        <v>82</v>
      </c>
      <c r="AW828" s="13" t="s">
        <v>33</v>
      </c>
      <c r="AX828" s="13" t="s">
        <v>72</v>
      </c>
      <c r="AY828" s="242" t="s">
        <v>151</v>
      </c>
    </row>
    <row r="829" s="14" customFormat="1">
      <c r="A829" s="14"/>
      <c r="B829" s="244"/>
      <c r="C829" s="245"/>
      <c r="D829" s="227" t="s">
        <v>162</v>
      </c>
      <c r="E829" s="246" t="s">
        <v>19</v>
      </c>
      <c r="F829" s="247" t="s">
        <v>204</v>
      </c>
      <c r="G829" s="245"/>
      <c r="H829" s="248">
        <v>10.803000000000001</v>
      </c>
      <c r="I829" s="249"/>
      <c r="J829" s="245"/>
      <c r="K829" s="245"/>
      <c r="L829" s="250"/>
      <c r="M829" s="251"/>
      <c r="N829" s="252"/>
      <c r="O829" s="252"/>
      <c r="P829" s="252"/>
      <c r="Q829" s="252"/>
      <c r="R829" s="252"/>
      <c r="S829" s="252"/>
      <c r="T829" s="253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4" t="s">
        <v>162</v>
      </c>
      <c r="AU829" s="254" t="s">
        <v>82</v>
      </c>
      <c r="AV829" s="14" t="s">
        <v>158</v>
      </c>
      <c r="AW829" s="14" t="s">
        <v>33</v>
      </c>
      <c r="AX829" s="14" t="s">
        <v>80</v>
      </c>
      <c r="AY829" s="254" t="s">
        <v>151</v>
      </c>
    </row>
    <row r="830" s="2" customFormat="1" ht="16.5" customHeight="1">
      <c r="A830" s="40"/>
      <c r="B830" s="41"/>
      <c r="C830" s="214" t="s">
        <v>1875</v>
      </c>
      <c r="D830" s="214" t="s">
        <v>153</v>
      </c>
      <c r="E830" s="215" t="s">
        <v>1876</v>
      </c>
      <c r="F830" s="216" t="s">
        <v>1877</v>
      </c>
      <c r="G830" s="217" t="s">
        <v>156</v>
      </c>
      <c r="H830" s="218">
        <v>121.8</v>
      </c>
      <c r="I830" s="219"/>
      <c r="J830" s="220">
        <f>ROUND(I830*H830,2)</f>
        <v>0</v>
      </c>
      <c r="K830" s="216" t="s">
        <v>157</v>
      </c>
      <c r="L830" s="46"/>
      <c r="M830" s="221" t="s">
        <v>19</v>
      </c>
      <c r="N830" s="222" t="s">
        <v>43</v>
      </c>
      <c r="O830" s="86"/>
      <c r="P830" s="223">
        <f>O830*H830</f>
        <v>0</v>
      </c>
      <c r="Q830" s="223">
        <v>0</v>
      </c>
      <c r="R830" s="223">
        <f>Q830*H830</f>
        <v>0</v>
      </c>
      <c r="S830" s="223">
        <v>0.11</v>
      </c>
      <c r="T830" s="224">
        <f>S830*H830</f>
        <v>13.398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5" t="s">
        <v>158</v>
      </c>
      <c r="AT830" s="225" t="s">
        <v>153</v>
      </c>
      <c r="AU830" s="225" t="s">
        <v>82</v>
      </c>
      <c r="AY830" s="19" t="s">
        <v>151</v>
      </c>
      <c r="BE830" s="226">
        <f>IF(N830="základní",J830,0)</f>
        <v>0</v>
      </c>
      <c r="BF830" s="226">
        <f>IF(N830="snížená",J830,0)</f>
        <v>0</v>
      </c>
      <c r="BG830" s="226">
        <f>IF(N830="zákl. přenesená",J830,0)</f>
        <v>0</v>
      </c>
      <c r="BH830" s="226">
        <f>IF(N830="sníž. přenesená",J830,0)</f>
        <v>0</v>
      </c>
      <c r="BI830" s="226">
        <f>IF(N830="nulová",J830,0)</f>
        <v>0</v>
      </c>
      <c r="BJ830" s="19" t="s">
        <v>80</v>
      </c>
      <c r="BK830" s="226">
        <f>ROUND(I830*H830,2)</f>
        <v>0</v>
      </c>
      <c r="BL830" s="19" t="s">
        <v>158</v>
      </c>
      <c r="BM830" s="225" t="s">
        <v>1878</v>
      </c>
    </row>
    <row r="831" s="2" customFormat="1">
      <c r="A831" s="40"/>
      <c r="B831" s="41"/>
      <c r="C831" s="42"/>
      <c r="D831" s="227" t="s">
        <v>160</v>
      </c>
      <c r="E831" s="42"/>
      <c r="F831" s="228" t="s">
        <v>1879</v>
      </c>
      <c r="G831" s="42"/>
      <c r="H831" s="42"/>
      <c r="I831" s="229"/>
      <c r="J831" s="42"/>
      <c r="K831" s="42"/>
      <c r="L831" s="46"/>
      <c r="M831" s="230"/>
      <c r="N831" s="231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160</v>
      </c>
      <c r="AU831" s="19" t="s">
        <v>82</v>
      </c>
    </row>
    <row r="832" s="13" customFormat="1">
      <c r="A832" s="13"/>
      <c r="B832" s="232"/>
      <c r="C832" s="233"/>
      <c r="D832" s="227" t="s">
        <v>162</v>
      </c>
      <c r="E832" s="234" t="s">
        <v>19</v>
      </c>
      <c r="F832" s="235" t="s">
        <v>1880</v>
      </c>
      <c r="G832" s="233"/>
      <c r="H832" s="236">
        <v>115.17</v>
      </c>
      <c r="I832" s="237"/>
      <c r="J832" s="233"/>
      <c r="K832" s="233"/>
      <c r="L832" s="238"/>
      <c r="M832" s="239"/>
      <c r="N832" s="240"/>
      <c r="O832" s="240"/>
      <c r="P832" s="240"/>
      <c r="Q832" s="240"/>
      <c r="R832" s="240"/>
      <c r="S832" s="240"/>
      <c r="T832" s="24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2" t="s">
        <v>162</v>
      </c>
      <c r="AU832" s="242" t="s">
        <v>82</v>
      </c>
      <c r="AV832" s="13" t="s">
        <v>82</v>
      </c>
      <c r="AW832" s="13" t="s">
        <v>33</v>
      </c>
      <c r="AX832" s="13" t="s">
        <v>72</v>
      </c>
      <c r="AY832" s="242" t="s">
        <v>151</v>
      </c>
    </row>
    <row r="833" s="13" customFormat="1">
      <c r="A833" s="13"/>
      <c r="B833" s="232"/>
      <c r="C833" s="233"/>
      <c r="D833" s="227" t="s">
        <v>162</v>
      </c>
      <c r="E833" s="234" t="s">
        <v>19</v>
      </c>
      <c r="F833" s="235" t="s">
        <v>1881</v>
      </c>
      <c r="G833" s="233"/>
      <c r="H833" s="236">
        <v>6.6299999999999999</v>
      </c>
      <c r="I833" s="237"/>
      <c r="J833" s="233"/>
      <c r="K833" s="233"/>
      <c r="L833" s="238"/>
      <c r="M833" s="239"/>
      <c r="N833" s="240"/>
      <c r="O833" s="240"/>
      <c r="P833" s="240"/>
      <c r="Q833" s="240"/>
      <c r="R833" s="240"/>
      <c r="S833" s="240"/>
      <c r="T833" s="24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2" t="s">
        <v>162</v>
      </c>
      <c r="AU833" s="242" t="s">
        <v>82</v>
      </c>
      <c r="AV833" s="13" t="s">
        <v>82</v>
      </c>
      <c r="AW833" s="13" t="s">
        <v>33</v>
      </c>
      <c r="AX833" s="13" t="s">
        <v>72</v>
      </c>
      <c r="AY833" s="242" t="s">
        <v>151</v>
      </c>
    </row>
    <row r="834" s="14" customFormat="1">
      <c r="A834" s="14"/>
      <c r="B834" s="244"/>
      <c r="C834" s="245"/>
      <c r="D834" s="227" t="s">
        <v>162</v>
      </c>
      <c r="E834" s="246" t="s">
        <v>19</v>
      </c>
      <c r="F834" s="247" t="s">
        <v>204</v>
      </c>
      <c r="G834" s="245"/>
      <c r="H834" s="248">
        <v>121.8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4" t="s">
        <v>162</v>
      </c>
      <c r="AU834" s="254" t="s">
        <v>82</v>
      </c>
      <c r="AV834" s="14" t="s">
        <v>158</v>
      </c>
      <c r="AW834" s="14" t="s">
        <v>33</v>
      </c>
      <c r="AX834" s="14" t="s">
        <v>80</v>
      </c>
      <c r="AY834" s="254" t="s">
        <v>151</v>
      </c>
    </row>
    <row r="835" s="2" customFormat="1" ht="16.5" customHeight="1">
      <c r="A835" s="40"/>
      <c r="B835" s="41"/>
      <c r="C835" s="214" t="s">
        <v>1882</v>
      </c>
      <c r="D835" s="214" t="s">
        <v>153</v>
      </c>
      <c r="E835" s="215" t="s">
        <v>1883</v>
      </c>
      <c r="F835" s="216" t="s">
        <v>1884</v>
      </c>
      <c r="G835" s="217" t="s">
        <v>156</v>
      </c>
      <c r="H835" s="218">
        <v>125.64</v>
      </c>
      <c r="I835" s="219"/>
      <c r="J835" s="220">
        <f>ROUND(I835*H835,2)</f>
        <v>0</v>
      </c>
      <c r="K835" s="216" t="s">
        <v>157</v>
      </c>
      <c r="L835" s="46"/>
      <c r="M835" s="221" t="s">
        <v>19</v>
      </c>
      <c r="N835" s="222" t="s">
        <v>43</v>
      </c>
      <c r="O835" s="86"/>
      <c r="P835" s="223">
        <f>O835*H835</f>
        <v>0</v>
      </c>
      <c r="Q835" s="223">
        <v>0</v>
      </c>
      <c r="R835" s="223">
        <f>Q835*H835</f>
        <v>0</v>
      </c>
      <c r="S835" s="223">
        <v>0</v>
      </c>
      <c r="T835" s="224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5" t="s">
        <v>158</v>
      </c>
      <c r="AT835" s="225" t="s">
        <v>153</v>
      </c>
      <c r="AU835" s="225" t="s">
        <v>82</v>
      </c>
      <c r="AY835" s="19" t="s">
        <v>151</v>
      </c>
      <c r="BE835" s="226">
        <f>IF(N835="základní",J835,0)</f>
        <v>0</v>
      </c>
      <c r="BF835" s="226">
        <f>IF(N835="snížená",J835,0)</f>
        <v>0</v>
      </c>
      <c r="BG835" s="226">
        <f>IF(N835="zákl. přenesená",J835,0)</f>
        <v>0</v>
      </c>
      <c r="BH835" s="226">
        <f>IF(N835="sníž. přenesená",J835,0)</f>
        <v>0</v>
      </c>
      <c r="BI835" s="226">
        <f>IF(N835="nulová",J835,0)</f>
        <v>0</v>
      </c>
      <c r="BJ835" s="19" t="s">
        <v>80</v>
      </c>
      <c r="BK835" s="226">
        <f>ROUND(I835*H835,2)</f>
        <v>0</v>
      </c>
      <c r="BL835" s="19" t="s">
        <v>158</v>
      </c>
      <c r="BM835" s="225" t="s">
        <v>1885</v>
      </c>
    </row>
    <row r="836" s="2" customFormat="1">
      <c r="A836" s="40"/>
      <c r="B836" s="41"/>
      <c r="C836" s="42"/>
      <c r="D836" s="227" t="s">
        <v>160</v>
      </c>
      <c r="E836" s="42"/>
      <c r="F836" s="228" t="s">
        <v>1886</v>
      </c>
      <c r="G836" s="42"/>
      <c r="H836" s="42"/>
      <c r="I836" s="229"/>
      <c r="J836" s="42"/>
      <c r="K836" s="42"/>
      <c r="L836" s="46"/>
      <c r="M836" s="230"/>
      <c r="N836" s="231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160</v>
      </c>
      <c r="AU836" s="19" t="s">
        <v>82</v>
      </c>
    </row>
    <row r="837" s="13" customFormat="1">
      <c r="A837" s="13"/>
      <c r="B837" s="232"/>
      <c r="C837" s="233"/>
      <c r="D837" s="227" t="s">
        <v>162</v>
      </c>
      <c r="E837" s="234" t="s">
        <v>19</v>
      </c>
      <c r="F837" s="235" t="s">
        <v>1824</v>
      </c>
      <c r="G837" s="233"/>
      <c r="H837" s="236">
        <v>0</v>
      </c>
      <c r="I837" s="237"/>
      <c r="J837" s="233"/>
      <c r="K837" s="233"/>
      <c r="L837" s="238"/>
      <c r="M837" s="239"/>
      <c r="N837" s="240"/>
      <c r="O837" s="240"/>
      <c r="P837" s="240"/>
      <c r="Q837" s="240"/>
      <c r="R837" s="240"/>
      <c r="S837" s="240"/>
      <c r="T837" s="24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2" t="s">
        <v>162</v>
      </c>
      <c r="AU837" s="242" t="s">
        <v>82</v>
      </c>
      <c r="AV837" s="13" t="s">
        <v>82</v>
      </c>
      <c r="AW837" s="13" t="s">
        <v>33</v>
      </c>
      <c r="AX837" s="13" t="s">
        <v>72</v>
      </c>
      <c r="AY837" s="242" t="s">
        <v>151</v>
      </c>
    </row>
    <row r="838" s="13" customFormat="1">
      <c r="A838" s="13"/>
      <c r="B838" s="232"/>
      <c r="C838" s="233"/>
      <c r="D838" s="227" t="s">
        <v>162</v>
      </c>
      <c r="E838" s="234" t="s">
        <v>19</v>
      </c>
      <c r="F838" s="235" t="s">
        <v>1887</v>
      </c>
      <c r="G838" s="233"/>
      <c r="H838" s="236">
        <v>43.219999999999999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2" t="s">
        <v>162</v>
      </c>
      <c r="AU838" s="242" t="s">
        <v>82</v>
      </c>
      <c r="AV838" s="13" t="s">
        <v>82</v>
      </c>
      <c r="AW838" s="13" t="s">
        <v>33</v>
      </c>
      <c r="AX838" s="13" t="s">
        <v>72</v>
      </c>
      <c r="AY838" s="242" t="s">
        <v>151</v>
      </c>
    </row>
    <row r="839" s="13" customFormat="1">
      <c r="A839" s="13"/>
      <c r="B839" s="232"/>
      <c r="C839" s="233"/>
      <c r="D839" s="227" t="s">
        <v>162</v>
      </c>
      <c r="E839" s="234" t="s">
        <v>19</v>
      </c>
      <c r="F839" s="235" t="s">
        <v>1826</v>
      </c>
      <c r="G839" s="233"/>
      <c r="H839" s="236">
        <v>0</v>
      </c>
      <c r="I839" s="237"/>
      <c r="J839" s="233"/>
      <c r="K839" s="233"/>
      <c r="L839" s="238"/>
      <c r="M839" s="239"/>
      <c r="N839" s="240"/>
      <c r="O839" s="240"/>
      <c r="P839" s="240"/>
      <c r="Q839" s="240"/>
      <c r="R839" s="240"/>
      <c r="S839" s="240"/>
      <c r="T839" s="241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2" t="s">
        <v>162</v>
      </c>
      <c r="AU839" s="242" t="s">
        <v>82</v>
      </c>
      <c r="AV839" s="13" t="s">
        <v>82</v>
      </c>
      <c r="AW839" s="13" t="s">
        <v>33</v>
      </c>
      <c r="AX839" s="13" t="s">
        <v>72</v>
      </c>
      <c r="AY839" s="242" t="s">
        <v>151</v>
      </c>
    </row>
    <row r="840" s="13" customFormat="1">
      <c r="A840" s="13"/>
      <c r="B840" s="232"/>
      <c r="C840" s="233"/>
      <c r="D840" s="227" t="s">
        <v>162</v>
      </c>
      <c r="E840" s="234" t="s">
        <v>19</v>
      </c>
      <c r="F840" s="235" t="s">
        <v>1827</v>
      </c>
      <c r="G840" s="233"/>
      <c r="H840" s="236">
        <v>0</v>
      </c>
      <c r="I840" s="237"/>
      <c r="J840" s="233"/>
      <c r="K840" s="233"/>
      <c r="L840" s="238"/>
      <c r="M840" s="239"/>
      <c r="N840" s="240"/>
      <c r="O840" s="240"/>
      <c r="P840" s="240"/>
      <c r="Q840" s="240"/>
      <c r="R840" s="240"/>
      <c r="S840" s="240"/>
      <c r="T840" s="24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2" t="s">
        <v>162</v>
      </c>
      <c r="AU840" s="242" t="s">
        <v>82</v>
      </c>
      <c r="AV840" s="13" t="s">
        <v>82</v>
      </c>
      <c r="AW840" s="13" t="s">
        <v>33</v>
      </c>
      <c r="AX840" s="13" t="s">
        <v>72</v>
      </c>
      <c r="AY840" s="242" t="s">
        <v>151</v>
      </c>
    </row>
    <row r="841" s="13" customFormat="1">
      <c r="A841" s="13"/>
      <c r="B841" s="232"/>
      <c r="C841" s="233"/>
      <c r="D841" s="227" t="s">
        <v>162</v>
      </c>
      <c r="E841" s="234" t="s">
        <v>19</v>
      </c>
      <c r="F841" s="235" t="s">
        <v>1888</v>
      </c>
      <c r="G841" s="233"/>
      <c r="H841" s="236">
        <v>72.019999999999996</v>
      </c>
      <c r="I841" s="237"/>
      <c r="J841" s="233"/>
      <c r="K841" s="233"/>
      <c r="L841" s="238"/>
      <c r="M841" s="239"/>
      <c r="N841" s="240"/>
      <c r="O841" s="240"/>
      <c r="P841" s="240"/>
      <c r="Q841" s="240"/>
      <c r="R841" s="240"/>
      <c r="S841" s="240"/>
      <c r="T841" s="24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2" t="s">
        <v>162</v>
      </c>
      <c r="AU841" s="242" t="s">
        <v>82</v>
      </c>
      <c r="AV841" s="13" t="s">
        <v>82</v>
      </c>
      <c r="AW841" s="13" t="s">
        <v>33</v>
      </c>
      <c r="AX841" s="13" t="s">
        <v>72</v>
      </c>
      <c r="AY841" s="242" t="s">
        <v>151</v>
      </c>
    </row>
    <row r="842" s="13" customFormat="1">
      <c r="A842" s="13"/>
      <c r="B842" s="232"/>
      <c r="C842" s="233"/>
      <c r="D842" s="227" t="s">
        <v>162</v>
      </c>
      <c r="E842" s="234" t="s">
        <v>19</v>
      </c>
      <c r="F842" s="235" t="s">
        <v>1859</v>
      </c>
      <c r="G842" s="233"/>
      <c r="H842" s="236">
        <v>0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2" t="s">
        <v>162</v>
      </c>
      <c r="AU842" s="242" t="s">
        <v>82</v>
      </c>
      <c r="AV842" s="13" t="s">
        <v>82</v>
      </c>
      <c r="AW842" s="13" t="s">
        <v>33</v>
      </c>
      <c r="AX842" s="13" t="s">
        <v>72</v>
      </c>
      <c r="AY842" s="242" t="s">
        <v>151</v>
      </c>
    </row>
    <row r="843" s="13" customFormat="1">
      <c r="A843" s="13"/>
      <c r="B843" s="232"/>
      <c r="C843" s="233"/>
      <c r="D843" s="227" t="s">
        <v>162</v>
      </c>
      <c r="E843" s="234" t="s">
        <v>19</v>
      </c>
      <c r="F843" s="235" t="s">
        <v>1889</v>
      </c>
      <c r="G843" s="233"/>
      <c r="H843" s="236">
        <v>4.9000000000000004</v>
      </c>
      <c r="I843" s="237"/>
      <c r="J843" s="233"/>
      <c r="K843" s="233"/>
      <c r="L843" s="238"/>
      <c r="M843" s="239"/>
      <c r="N843" s="240"/>
      <c r="O843" s="240"/>
      <c r="P843" s="240"/>
      <c r="Q843" s="240"/>
      <c r="R843" s="240"/>
      <c r="S843" s="240"/>
      <c r="T843" s="241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2" t="s">
        <v>162</v>
      </c>
      <c r="AU843" s="242" t="s">
        <v>82</v>
      </c>
      <c r="AV843" s="13" t="s">
        <v>82</v>
      </c>
      <c r="AW843" s="13" t="s">
        <v>33</v>
      </c>
      <c r="AX843" s="13" t="s">
        <v>72</v>
      </c>
      <c r="AY843" s="242" t="s">
        <v>151</v>
      </c>
    </row>
    <row r="844" s="13" customFormat="1">
      <c r="A844" s="13"/>
      <c r="B844" s="232"/>
      <c r="C844" s="233"/>
      <c r="D844" s="227" t="s">
        <v>162</v>
      </c>
      <c r="E844" s="234" t="s">
        <v>19</v>
      </c>
      <c r="F844" s="235" t="s">
        <v>1890</v>
      </c>
      <c r="G844" s="233"/>
      <c r="H844" s="236">
        <v>5.5</v>
      </c>
      <c r="I844" s="237"/>
      <c r="J844" s="233"/>
      <c r="K844" s="233"/>
      <c r="L844" s="238"/>
      <c r="M844" s="239"/>
      <c r="N844" s="240"/>
      <c r="O844" s="240"/>
      <c r="P844" s="240"/>
      <c r="Q844" s="240"/>
      <c r="R844" s="240"/>
      <c r="S844" s="240"/>
      <c r="T844" s="241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2" t="s">
        <v>162</v>
      </c>
      <c r="AU844" s="242" t="s">
        <v>82</v>
      </c>
      <c r="AV844" s="13" t="s">
        <v>82</v>
      </c>
      <c r="AW844" s="13" t="s">
        <v>33</v>
      </c>
      <c r="AX844" s="13" t="s">
        <v>72</v>
      </c>
      <c r="AY844" s="242" t="s">
        <v>151</v>
      </c>
    </row>
    <row r="845" s="13" customFormat="1">
      <c r="A845" s="13"/>
      <c r="B845" s="232"/>
      <c r="C845" s="233"/>
      <c r="D845" s="227" t="s">
        <v>162</v>
      </c>
      <c r="E845" s="234" t="s">
        <v>19</v>
      </c>
      <c r="F845" s="235" t="s">
        <v>1862</v>
      </c>
      <c r="G845" s="233"/>
      <c r="H845" s="236">
        <v>0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2" t="s">
        <v>162</v>
      </c>
      <c r="AU845" s="242" t="s">
        <v>82</v>
      </c>
      <c r="AV845" s="13" t="s">
        <v>82</v>
      </c>
      <c r="AW845" s="13" t="s">
        <v>33</v>
      </c>
      <c r="AX845" s="13" t="s">
        <v>72</v>
      </c>
      <c r="AY845" s="242" t="s">
        <v>151</v>
      </c>
    </row>
    <row r="846" s="14" customFormat="1">
      <c r="A846" s="14"/>
      <c r="B846" s="244"/>
      <c r="C846" s="245"/>
      <c r="D846" s="227" t="s">
        <v>162</v>
      </c>
      <c r="E846" s="246" t="s">
        <v>19</v>
      </c>
      <c r="F846" s="247" t="s">
        <v>204</v>
      </c>
      <c r="G846" s="245"/>
      <c r="H846" s="248">
        <v>125.64</v>
      </c>
      <c r="I846" s="249"/>
      <c r="J846" s="245"/>
      <c r="K846" s="245"/>
      <c r="L846" s="250"/>
      <c r="M846" s="251"/>
      <c r="N846" s="252"/>
      <c r="O846" s="252"/>
      <c r="P846" s="252"/>
      <c r="Q846" s="252"/>
      <c r="R846" s="252"/>
      <c r="S846" s="252"/>
      <c r="T846" s="253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4" t="s">
        <v>162</v>
      </c>
      <c r="AU846" s="254" t="s">
        <v>82</v>
      </c>
      <c r="AV846" s="14" t="s">
        <v>158</v>
      </c>
      <c r="AW846" s="14" t="s">
        <v>33</v>
      </c>
      <c r="AX846" s="14" t="s">
        <v>80</v>
      </c>
      <c r="AY846" s="254" t="s">
        <v>151</v>
      </c>
    </row>
    <row r="847" s="2" customFormat="1" ht="16.5" customHeight="1">
      <c r="A847" s="40"/>
      <c r="B847" s="41"/>
      <c r="C847" s="214" t="s">
        <v>1891</v>
      </c>
      <c r="D847" s="214" t="s">
        <v>153</v>
      </c>
      <c r="E847" s="215" t="s">
        <v>1892</v>
      </c>
      <c r="F847" s="216" t="s">
        <v>1893</v>
      </c>
      <c r="G847" s="217" t="s">
        <v>156</v>
      </c>
      <c r="H847" s="218">
        <v>48.390000000000001</v>
      </c>
      <c r="I847" s="219"/>
      <c r="J847" s="220">
        <f>ROUND(I847*H847,2)</f>
        <v>0</v>
      </c>
      <c r="K847" s="216" t="s">
        <v>157</v>
      </c>
      <c r="L847" s="46"/>
      <c r="M847" s="221" t="s">
        <v>19</v>
      </c>
      <c r="N847" s="222" t="s">
        <v>43</v>
      </c>
      <c r="O847" s="86"/>
      <c r="P847" s="223">
        <f>O847*H847</f>
        <v>0</v>
      </c>
      <c r="Q847" s="223">
        <v>0</v>
      </c>
      <c r="R847" s="223">
        <f>Q847*H847</f>
        <v>0</v>
      </c>
      <c r="S847" s="223">
        <v>0</v>
      </c>
      <c r="T847" s="224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5" t="s">
        <v>158</v>
      </c>
      <c r="AT847" s="225" t="s">
        <v>153</v>
      </c>
      <c r="AU847" s="225" t="s">
        <v>82</v>
      </c>
      <c r="AY847" s="19" t="s">
        <v>151</v>
      </c>
      <c r="BE847" s="226">
        <f>IF(N847="základní",J847,0)</f>
        <v>0</v>
      </c>
      <c r="BF847" s="226">
        <f>IF(N847="snížená",J847,0)</f>
        <v>0</v>
      </c>
      <c r="BG847" s="226">
        <f>IF(N847="zákl. přenesená",J847,0)</f>
        <v>0</v>
      </c>
      <c r="BH847" s="226">
        <f>IF(N847="sníž. přenesená",J847,0)</f>
        <v>0</v>
      </c>
      <c r="BI847" s="226">
        <f>IF(N847="nulová",J847,0)</f>
        <v>0</v>
      </c>
      <c r="BJ847" s="19" t="s">
        <v>80</v>
      </c>
      <c r="BK847" s="226">
        <f>ROUND(I847*H847,2)</f>
        <v>0</v>
      </c>
      <c r="BL847" s="19" t="s">
        <v>158</v>
      </c>
      <c r="BM847" s="225" t="s">
        <v>1894</v>
      </c>
    </row>
    <row r="848" s="2" customFormat="1">
      <c r="A848" s="40"/>
      <c r="B848" s="41"/>
      <c r="C848" s="42"/>
      <c r="D848" s="227" t="s">
        <v>160</v>
      </c>
      <c r="E848" s="42"/>
      <c r="F848" s="228" t="s">
        <v>1895</v>
      </c>
      <c r="G848" s="42"/>
      <c r="H848" s="42"/>
      <c r="I848" s="229"/>
      <c r="J848" s="42"/>
      <c r="K848" s="42"/>
      <c r="L848" s="46"/>
      <c r="M848" s="230"/>
      <c r="N848" s="231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160</v>
      </c>
      <c r="AU848" s="19" t="s">
        <v>82</v>
      </c>
    </row>
    <row r="849" s="13" customFormat="1">
      <c r="A849" s="13"/>
      <c r="B849" s="232"/>
      <c r="C849" s="233"/>
      <c r="D849" s="227" t="s">
        <v>162</v>
      </c>
      <c r="E849" s="234" t="s">
        <v>19</v>
      </c>
      <c r="F849" s="235" t="s">
        <v>1824</v>
      </c>
      <c r="G849" s="233"/>
      <c r="H849" s="236">
        <v>0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2" t="s">
        <v>162</v>
      </c>
      <c r="AU849" s="242" t="s">
        <v>82</v>
      </c>
      <c r="AV849" s="13" t="s">
        <v>82</v>
      </c>
      <c r="AW849" s="13" t="s">
        <v>33</v>
      </c>
      <c r="AX849" s="13" t="s">
        <v>72</v>
      </c>
      <c r="AY849" s="242" t="s">
        <v>151</v>
      </c>
    </row>
    <row r="850" s="13" customFormat="1">
      <c r="A850" s="13"/>
      <c r="B850" s="232"/>
      <c r="C850" s="233"/>
      <c r="D850" s="227" t="s">
        <v>162</v>
      </c>
      <c r="E850" s="234" t="s">
        <v>19</v>
      </c>
      <c r="F850" s="235" t="s">
        <v>1825</v>
      </c>
      <c r="G850" s="233"/>
      <c r="H850" s="236">
        <v>0</v>
      </c>
      <c r="I850" s="237"/>
      <c r="J850" s="233"/>
      <c r="K850" s="233"/>
      <c r="L850" s="238"/>
      <c r="M850" s="239"/>
      <c r="N850" s="240"/>
      <c r="O850" s="240"/>
      <c r="P850" s="240"/>
      <c r="Q850" s="240"/>
      <c r="R850" s="240"/>
      <c r="S850" s="240"/>
      <c r="T850" s="24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2" t="s">
        <v>162</v>
      </c>
      <c r="AU850" s="242" t="s">
        <v>82</v>
      </c>
      <c r="AV850" s="13" t="s">
        <v>82</v>
      </c>
      <c r="AW850" s="13" t="s">
        <v>33</v>
      </c>
      <c r="AX850" s="13" t="s">
        <v>72</v>
      </c>
      <c r="AY850" s="242" t="s">
        <v>151</v>
      </c>
    </row>
    <row r="851" s="13" customFormat="1">
      <c r="A851" s="13"/>
      <c r="B851" s="232"/>
      <c r="C851" s="233"/>
      <c r="D851" s="227" t="s">
        <v>162</v>
      </c>
      <c r="E851" s="234" t="s">
        <v>19</v>
      </c>
      <c r="F851" s="235" t="s">
        <v>1896</v>
      </c>
      <c r="G851" s="233"/>
      <c r="H851" s="236">
        <v>13.550000000000001</v>
      </c>
      <c r="I851" s="237"/>
      <c r="J851" s="233"/>
      <c r="K851" s="233"/>
      <c r="L851" s="238"/>
      <c r="M851" s="239"/>
      <c r="N851" s="240"/>
      <c r="O851" s="240"/>
      <c r="P851" s="240"/>
      <c r="Q851" s="240"/>
      <c r="R851" s="240"/>
      <c r="S851" s="240"/>
      <c r="T851" s="24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2" t="s">
        <v>162</v>
      </c>
      <c r="AU851" s="242" t="s">
        <v>82</v>
      </c>
      <c r="AV851" s="13" t="s">
        <v>82</v>
      </c>
      <c r="AW851" s="13" t="s">
        <v>33</v>
      </c>
      <c r="AX851" s="13" t="s">
        <v>72</v>
      </c>
      <c r="AY851" s="242" t="s">
        <v>151</v>
      </c>
    </row>
    <row r="852" s="13" customFormat="1">
      <c r="A852" s="13"/>
      <c r="B852" s="232"/>
      <c r="C852" s="233"/>
      <c r="D852" s="227" t="s">
        <v>162</v>
      </c>
      <c r="E852" s="234" t="s">
        <v>19</v>
      </c>
      <c r="F852" s="235" t="s">
        <v>1897</v>
      </c>
      <c r="G852" s="233"/>
      <c r="H852" s="236">
        <v>6.6299999999999999</v>
      </c>
      <c r="I852" s="237"/>
      <c r="J852" s="233"/>
      <c r="K852" s="233"/>
      <c r="L852" s="238"/>
      <c r="M852" s="239"/>
      <c r="N852" s="240"/>
      <c r="O852" s="240"/>
      <c r="P852" s="240"/>
      <c r="Q852" s="240"/>
      <c r="R852" s="240"/>
      <c r="S852" s="240"/>
      <c r="T852" s="24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2" t="s">
        <v>162</v>
      </c>
      <c r="AU852" s="242" t="s">
        <v>82</v>
      </c>
      <c r="AV852" s="13" t="s">
        <v>82</v>
      </c>
      <c r="AW852" s="13" t="s">
        <v>33</v>
      </c>
      <c r="AX852" s="13" t="s">
        <v>72</v>
      </c>
      <c r="AY852" s="242" t="s">
        <v>151</v>
      </c>
    </row>
    <row r="853" s="13" customFormat="1">
      <c r="A853" s="13"/>
      <c r="B853" s="232"/>
      <c r="C853" s="233"/>
      <c r="D853" s="227" t="s">
        <v>162</v>
      </c>
      <c r="E853" s="234" t="s">
        <v>19</v>
      </c>
      <c r="F853" s="235" t="s">
        <v>1828</v>
      </c>
      <c r="G853" s="233"/>
      <c r="H853" s="236">
        <v>0</v>
      </c>
      <c r="I853" s="237"/>
      <c r="J853" s="233"/>
      <c r="K853" s="233"/>
      <c r="L853" s="238"/>
      <c r="M853" s="239"/>
      <c r="N853" s="240"/>
      <c r="O853" s="240"/>
      <c r="P853" s="240"/>
      <c r="Q853" s="240"/>
      <c r="R853" s="240"/>
      <c r="S853" s="240"/>
      <c r="T853" s="24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2" t="s">
        <v>162</v>
      </c>
      <c r="AU853" s="242" t="s">
        <v>82</v>
      </c>
      <c r="AV853" s="13" t="s">
        <v>82</v>
      </c>
      <c r="AW853" s="13" t="s">
        <v>33</v>
      </c>
      <c r="AX853" s="13" t="s">
        <v>72</v>
      </c>
      <c r="AY853" s="242" t="s">
        <v>151</v>
      </c>
    </row>
    <row r="854" s="13" customFormat="1">
      <c r="A854" s="13"/>
      <c r="B854" s="232"/>
      <c r="C854" s="233"/>
      <c r="D854" s="227" t="s">
        <v>162</v>
      </c>
      <c r="E854" s="234" t="s">
        <v>19</v>
      </c>
      <c r="F854" s="235" t="s">
        <v>1898</v>
      </c>
      <c r="G854" s="233"/>
      <c r="H854" s="236">
        <v>6.1500000000000004</v>
      </c>
      <c r="I854" s="237"/>
      <c r="J854" s="233"/>
      <c r="K854" s="233"/>
      <c r="L854" s="238"/>
      <c r="M854" s="239"/>
      <c r="N854" s="240"/>
      <c r="O854" s="240"/>
      <c r="P854" s="240"/>
      <c r="Q854" s="240"/>
      <c r="R854" s="240"/>
      <c r="S854" s="240"/>
      <c r="T854" s="24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2" t="s">
        <v>162</v>
      </c>
      <c r="AU854" s="242" t="s">
        <v>82</v>
      </c>
      <c r="AV854" s="13" t="s">
        <v>82</v>
      </c>
      <c r="AW854" s="13" t="s">
        <v>33</v>
      </c>
      <c r="AX854" s="13" t="s">
        <v>72</v>
      </c>
      <c r="AY854" s="242" t="s">
        <v>151</v>
      </c>
    </row>
    <row r="855" s="13" customFormat="1">
      <c r="A855" s="13"/>
      <c r="B855" s="232"/>
      <c r="C855" s="233"/>
      <c r="D855" s="227" t="s">
        <v>162</v>
      </c>
      <c r="E855" s="234" t="s">
        <v>19</v>
      </c>
      <c r="F855" s="235" t="s">
        <v>1889</v>
      </c>
      <c r="G855" s="233"/>
      <c r="H855" s="236">
        <v>4.9000000000000004</v>
      </c>
      <c r="I855" s="237"/>
      <c r="J855" s="233"/>
      <c r="K855" s="233"/>
      <c r="L855" s="238"/>
      <c r="M855" s="239"/>
      <c r="N855" s="240"/>
      <c r="O855" s="240"/>
      <c r="P855" s="240"/>
      <c r="Q855" s="240"/>
      <c r="R855" s="240"/>
      <c r="S855" s="240"/>
      <c r="T855" s="24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2" t="s">
        <v>162</v>
      </c>
      <c r="AU855" s="242" t="s">
        <v>82</v>
      </c>
      <c r="AV855" s="13" t="s">
        <v>82</v>
      </c>
      <c r="AW855" s="13" t="s">
        <v>33</v>
      </c>
      <c r="AX855" s="13" t="s">
        <v>72</v>
      </c>
      <c r="AY855" s="242" t="s">
        <v>151</v>
      </c>
    </row>
    <row r="856" s="13" customFormat="1">
      <c r="A856" s="13"/>
      <c r="B856" s="232"/>
      <c r="C856" s="233"/>
      <c r="D856" s="227" t="s">
        <v>162</v>
      </c>
      <c r="E856" s="234" t="s">
        <v>19</v>
      </c>
      <c r="F856" s="235" t="s">
        <v>1890</v>
      </c>
      <c r="G856" s="233"/>
      <c r="H856" s="236">
        <v>5.5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2" t="s">
        <v>162</v>
      </c>
      <c r="AU856" s="242" t="s">
        <v>82</v>
      </c>
      <c r="AV856" s="13" t="s">
        <v>82</v>
      </c>
      <c r="AW856" s="13" t="s">
        <v>33</v>
      </c>
      <c r="AX856" s="13" t="s">
        <v>72</v>
      </c>
      <c r="AY856" s="242" t="s">
        <v>151</v>
      </c>
    </row>
    <row r="857" s="13" customFormat="1">
      <c r="A857" s="13"/>
      <c r="B857" s="232"/>
      <c r="C857" s="233"/>
      <c r="D857" s="227" t="s">
        <v>162</v>
      </c>
      <c r="E857" s="234" t="s">
        <v>19</v>
      </c>
      <c r="F857" s="235" t="s">
        <v>1899</v>
      </c>
      <c r="G857" s="233"/>
      <c r="H857" s="236">
        <v>11.66</v>
      </c>
      <c r="I857" s="237"/>
      <c r="J857" s="233"/>
      <c r="K857" s="233"/>
      <c r="L857" s="238"/>
      <c r="M857" s="239"/>
      <c r="N857" s="240"/>
      <c r="O857" s="240"/>
      <c r="P857" s="240"/>
      <c r="Q857" s="240"/>
      <c r="R857" s="240"/>
      <c r="S857" s="240"/>
      <c r="T857" s="24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2" t="s">
        <v>162</v>
      </c>
      <c r="AU857" s="242" t="s">
        <v>82</v>
      </c>
      <c r="AV857" s="13" t="s">
        <v>82</v>
      </c>
      <c r="AW857" s="13" t="s">
        <v>33</v>
      </c>
      <c r="AX857" s="13" t="s">
        <v>72</v>
      </c>
      <c r="AY857" s="242" t="s">
        <v>151</v>
      </c>
    </row>
    <row r="858" s="14" customFormat="1">
      <c r="A858" s="14"/>
      <c r="B858" s="244"/>
      <c r="C858" s="245"/>
      <c r="D858" s="227" t="s">
        <v>162</v>
      </c>
      <c r="E858" s="246" t="s">
        <v>19</v>
      </c>
      <c r="F858" s="247" t="s">
        <v>204</v>
      </c>
      <c r="G858" s="245"/>
      <c r="H858" s="248">
        <v>48.390000000000001</v>
      </c>
      <c r="I858" s="249"/>
      <c r="J858" s="245"/>
      <c r="K858" s="245"/>
      <c r="L858" s="250"/>
      <c r="M858" s="251"/>
      <c r="N858" s="252"/>
      <c r="O858" s="252"/>
      <c r="P858" s="252"/>
      <c r="Q858" s="252"/>
      <c r="R858" s="252"/>
      <c r="S858" s="252"/>
      <c r="T858" s="253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4" t="s">
        <v>162</v>
      </c>
      <c r="AU858" s="254" t="s">
        <v>82</v>
      </c>
      <c r="AV858" s="14" t="s">
        <v>158</v>
      </c>
      <c r="AW858" s="14" t="s">
        <v>33</v>
      </c>
      <c r="AX858" s="14" t="s">
        <v>80</v>
      </c>
      <c r="AY858" s="254" t="s">
        <v>151</v>
      </c>
    </row>
    <row r="859" s="2" customFormat="1" ht="16.5" customHeight="1">
      <c r="A859" s="40"/>
      <c r="B859" s="41"/>
      <c r="C859" s="214" t="s">
        <v>1900</v>
      </c>
      <c r="D859" s="214" t="s">
        <v>153</v>
      </c>
      <c r="E859" s="215" t="s">
        <v>1901</v>
      </c>
      <c r="F859" s="216" t="s">
        <v>1902</v>
      </c>
      <c r="G859" s="217" t="s">
        <v>156</v>
      </c>
      <c r="H859" s="218">
        <v>206.78</v>
      </c>
      <c r="I859" s="219"/>
      <c r="J859" s="220">
        <f>ROUND(I859*H859,2)</f>
        <v>0</v>
      </c>
      <c r="K859" s="216" t="s">
        <v>157</v>
      </c>
      <c r="L859" s="46"/>
      <c r="M859" s="221" t="s">
        <v>19</v>
      </c>
      <c r="N859" s="222" t="s">
        <v>43</v>
      </c>
      <c r="O859" s="86"/>
      <c r="P859" s="223">
        <f>O859*H859</f>
        <v>0</v>
      </c>
      <c r="Q859" s="223">
        <v>0</v>
      </c>
      <c r="R859" s="223">
        <f>Q859*H859</f>
        <v>0</v>
      </c>
      <c r="S859" s="223">
        <v>0.070000000000000007</v>
      </c>
      <c r="T859" s="224">
        <f>S859*H859</f>
        <v>14.474600000000001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5" t="s">
        <v>158</v>
      </c>
      <c r="AT859" s="225" t="s">
        <v>153</v>
      </c>
      <c r="AU859" s="225" t="s">
        <v>82</v>
      </c>
      <c r="AY859" s="19" t="s">
        <v>151</v>
      </c>
      <c r="BE859" s="226">
        <f>IF(N859="základní",J859,0)</f>
        <v>0</v>
      </c>
      <c r="BF859" s="226">
        <f>IF(N859="snížená",J859,0)</f>
        <v>0</v>
      </c>
      <c r="BG859" s="226">
        <f>IF(N859="zákl. přenesená",J859,0)</f>
        <v>0</v>
      </c>
      <c r="BH859" s="226">
        <f>IF(N859="sníž. přenesená",J859,0)</f>
        <v>0</v>
      </c>
      <c r="BI859" s="226">
        <f>IF(N859="nulová",J859,0)</f>
        <v>0</v>
      </c>
      <c r="BJ859" s="19" t="s">
        <v>80</v>
      </c>
      <c r="BK859" s="226">
        <f>ROUND(I859*H859,2)</f>
        <v>0</v>
      </c>
      <c r="BL859" s="19" t="s">
        <v>158</v>
      </c>
      <c r="BM859" s="225" t="s">
        <v>1903</v>
      </c>
    </row>
    <row r="860" s="2" customFormat="1">
      <c r="A860" s="40"/>
      <c r="B860" s="41"/>
      <c r="C860" s="42"/>
      <c r="D860" s="227" t="s">
        <v>160</v>
      </c>
      <c r="E860" s="42"/>
      <c r="F860" s="228" t="s">
        <v>1904</v>
      </c>
      <c r="G860" s="42"/>
      <c r="H860" s="42"/>
      <c r="I860" s="229"/>
      <c r="J860" s="42"/>
      <c r="K860" s="42"/>
      <c r="L860" s="46"/>
      <c r="M860" s="230"/>
      <c r="N860" s="231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160</v>
      </c>
      <c r="AU860" s="19" t="s">
        <v>82</v>
      </c>
    </row>
    <row r="861" s="13" customFormat="1">
      <c r="A861" s="13"/>
      <c r="B861" s="232"/>
      <c r="C861" s="233"/>
      <c r="D861" s="227" t="s">
        <v>162</v>
      </c>
      <c r="E861" s="234" t="s">
        <v>19</v>
      </c>
      <c r="F861" s="235" t="s">
        <v>1905</v>
      </c>
      <c r="G861" s="233"/>
      <c r="H861" s="236">
        <v>115.17</v>
      </c>
      <c r="I861" s="237"/>
      <c r="J861" s="233"/>
      <c r="K861" s="233"/>
      <c r="L861" s="238"/>
      <c r="M861" s="239"/>
      <c r="N861" s="240"/>
      <c r="O861" s="240"/>
      <c r="P861" s="240"/>
      <c r="Q861" s="240"/>
      <c r="R861" s="240"/>
      <c r="S861" s="240"/>
      <c r="T861" s="24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2" t="s">
        <v>162</v>
      </c>
      <c r="AU861" s="242" t="s">
        <v>82</v>
      </c>
      <c r="AV861" s="13" t="s">
        <v>82</v>
      </c>
      <c r="AW861" s="13" t="s">
        <v>33</v>
      </c>
      <c r="AX861" s="13" t="s">
        <v>72</v>
      </c>
      <c r="AY861" s="242" t="s">
        <v>151</v>
      </c>
    </row>
    <row r="862" s="13" customFormat="1">
      <c r="A862" s="13"/>
      <c r="B862" s="232"/>
      <c r="C862" s="233"/>
      <c r="D862" s="227" t="s">
        <v>162</v>
      </c>
      <c r="E862" s="234" t="s">
        <v>19</v>
      </c>
      <c r="F862" s="235" t="s">
        <v>1887</v>
      </c>
      <c r="G862" s="233"/>
      <c r="H862" s="236">
        <v>43.219999999999999</v>
      </c>
      <c r="I862" s="237"/>
      <c r="J862" s="233"/>
      <c r="K862" s="233"/>
      <c r="L862" s="238"/>
      <c r="M862" s="239"/>
      <c r="N862" s="240"/>
      <c r="O862" s="240"/>
      <c r="P862" s="240"/>
      <c r="Q862" s="240"/>
      <c r="R862" s="240"/>
      <c r="S862" s="240"/>
      <c r="T862" s="24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2" t="s">
        <v>162</v>
      </c>
      <c r="AU862" s="242" t="s">
        <v>82</v>
      </c>
      <c r="AV862" s="13" t="s">
        <v>82</v>
      </c>
      <c r="AW862" s="13" t="s">
        <v>33</v>
      </c>
      <c r="AX862" s="13" t="s">
        <v>72</v>
      </c>
      <c r="AY862" s="242" t="s">
        <v>151</v>
      </c>
    </row>
    <row r="863" s="13" customFormat="1">
      <c r="A863" s="13"/>
      <c r="B863" s="232"/>
      <c r="C863" s="233"/>
      <c r="D863" s="227" t="s">
        <v>162</v>
      </c>
      <c r="E863" s="234" t="s">
        <v>19</v>
      </c>
      <c r="F863" s="235" t="s">
        <v>1896</v>
      </c>
      <c r="G863" s="233"/>
      <c r="H863" s="236">
        <v>13.550000000000001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2" t="s">
        <v>162</v>
      </c>
      <c r="AU863" s="242" t="s">
        <v>82</v>
      </c>
      <c r="AV863" s="13" t="s">
        <v>82</v>
      </c>
      <c r="AW863" s="13" t="s">
        <v>33</v>
      </c>
      <c r="AX863" s="13" t="s">
        <v>72</v>
      </c>
      <c r="AY863" s="242" t="s">
        <v>151</v>
      </c>
    </row>
    <row r="864" s="13" customFormat="1">
      <c r="A864" s="13"/>
      <c r="B864" s="232"/>
      <c r="C864" s="233"/>
      <c r="D864" s="227" t="s">
        <v>162</v>
      </c>
      <c r="E864" s="234" t="s">
        <v>19</v>
      </c>
      <c r="F864" s="235" t="s">
        <v>1897</v>
      </c>
      <c r="G864" s="233"/>
      <c r="H864" s="236">
        <v>6.6299999999999999</v>
      </c>
      <c r="I864" s="237"/>
      <c r="J864" s="233"/>
      <c r="K864" s="233"/>
      <c r="L864" s="238"/>
      <c r="M864" s="239"/>
      <c r="N864" s="240"/>
      <c r="O864" s="240"/>
      <c r="P864" s="240"/>
      <c r="Q864" s="240"/>
      <c r="R864" s="240"/>
      <c r="S864" s="240"/>
      <c r="T864" s="24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2" t="s">
        <v>162</v>
      </c>
      <c r="AU864" s="242" t="s">
        <v>82</v>
      </c>
      <c r="AV864" s="13" t="s">
        <v>82</v>
      </c>
      <c r="AW864" s="13" t="s">
        <v>33</v>
      </c>
      <c r="AX864" s="13" t="s">
        <v>72</v>
      </c>
      <c r="AY864" s="242" t="s">
        <v>151</v>
      </c>
    </row>
    <row r="865" s="13" customFormat="1">
      <c r="A865" s="13"/>
      <c r="B865" s="232"/>
      <c r="C865" s="233"/>
      <c r="D865" s="227" t="s">
        <v>162</v>
      </c>
      <c r="E865" s="234" t="s">
        <v>19</v>
      </c>
      <c r="F865" s="235" t="s">
        <v>1828</v>
      </c>
      <c r="G865" s="233"/>
      <c r="H865" s="236">
        <v>0</v>
      </c>
      <c r="I865" s="237"/>
      <c r="J865" s="233"/>
      <c r="K865" s="233"/>
      <c r="L865" s="238"/>
      <c r="M865" s="239"/>
      <c r="N865" s="240"/>
      <c r="O865" s="240"/>
      <c r="P865" s="240"/>
      <c r="Q865" s="240"/>
      <c r="R865" s="240"/>
      <c r="S865" s="240"/>
      <c r="T865" s="24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2" t="s">
        <v>162</v>
      </c>
      <c r="AU865" s="242" t="s">
        <v>82</v>
      </c>
      <c r="AV865" s="13" t="s">
        <v>82</v>
      </c>
      <c r="AW865" s="13" t="s">
        <v>33</v>
      </c>
      <c r="AX865" s="13" t="s">
        <v>72</v>
      </c>
      <c r="AY865" s="242" t="s">
        <v>151</v>
      </c>
    </row>
    <row r="866" s="13" customFormat="1">
      <c r="A866" s="13"/>
      <c r="B866" s="232"/>
      <c r="C866" s="233"/>
      <c r="D866" s="227" t="s">
        <v>162</v>
      </c>
      <c r="E866" s="234" t="s">
        <v>19</v>
      </c>
      <c r="F866" s="235" t="s">
        <v>1898</v>
      </c>
      <c r="G866" s="233"/>
      <c r="H866" s="236">
        <v>6.1500000000000004</v>
      </c>
      <c r="I866" s="237"/>
      <c r="J866" s="233"/>
      <c r="K866" s="233"/>
      <c r="L866" s="238"/>
      <c r="M866" s="239"/>
      <c r="N866" s="240"/>
      <c r="O866" s="240"/>
      <c r="P866" s="240"/>
      <c r="Q866" s="240"/>
      <c r="R866" s="240"/>
      <c r="S866" s="240"/>
      <c r="T866" s="241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2" t="s">
        <v>162</v>
      </c>
      <c r="AU866" s="242" t="s">
        <v>82</v>
      </c>
      <c r="AV866" s="13" t="s">
        <v>82</v>
      </c>
      <c r="AW866" s="13" t="s">
        <v>33</v>
      </c>
      <c r="AX866" s="13" t="s">
        <v>72</v>
      </c>
      <c r="AY866" s="242" t="s">
        <v>151</v>
      </c>
    </row>
    <row r="867" s="13" customFormat="1">
      <c r="A867" s="13"/>
      <c r="B867" s="232"/>
      <c r="C867" s="233"/>
      <c r="D867" s="227" t="s">
        <v>162</v>
      </c>
      <c r="E867" s="234" t="s">
        <v>19</v>
      </c>
      <c r="F867" s="235" t="s">
        <v>1889</v>
      </c>
      <c r="G867" s="233"/>
      <c r="H867" s="236">
        <v>4.9000000000000004</v>
      </c>
      <c r="I867" s="237"/>
      <c r="J867" s="233"/>
      <c r="K867" s="233"/>
      <c r="L867" s="238"/>
      <c r="M867" s="239"/>
      <c r="N867" s="240"/>
      <c r="O867" s="240"/>
      <c r="P867" s="240"/>
      <c r="Q867" s="240"/>
      <c r="R867" s="240"/>
      <c r="S867" s="240"/>
      <c r="T867" s="24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2" t="s">
        <v>162</v>
      </c>
      <c r="AU867" s="242" t="s">
        <v>82</v>
      </c>
      <c r="AV867" s="13" t="s">
        <v>82</v>
      </c>
      <c r="AW867" s="13" t="s">
        <v>33</v>
      </c>
      <c r="AX867" s="13" t="s">
        <v>72</v>
      </c>
      <c r="AY867" s="242" t="s">
        <v>151</v>
      </c>
    </row>
    <row r="868" s="13" customFormat="1">
      <c r="A868" s="13"/>
      <c r="B868" s="232"/>
      <c r="C868" s="233"/>
      <c r="D868" s="227" t="s">
        <v>162</v>
      </c>
      <c r="E868" s="234" t="s">
        <v>19</v>
      </c>
      <c r="F868" s="235" t="s">
        <v>1890</v>
      </c>
      <c r="G868" s="233"/>
      <c r="H868" s="236">
        <v>5.5</v>
      </c>
      <c r="I868" s="237"/>
      <c r="J868" s="233"/>
      <c r="K868" s="233"/>
      <c r="L868" s="238"/>
      <c r="M868" s="239"/>
      <c r="N868" s="240"/>
      <c r="O868" s="240"/>
      <c r="P868" s="240"/>
      <c r="Q868" s="240"/>
      <c r="R868" s="240"/>
      <c r="S868" s="240"/>
      <c r="T868" s="24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2" t="s">
        <v>162</v>
      </c>
      <c r="AU868" s="242" t="s">
        <v>82</v>
      </c>
      <c r="AV868" s="13" t="s">
        <v>82</v>
      </c>
      <c r="AW868" s="13" t="s">
        <v>33</v>
      </c>
      <c r="AX868" s="13" t="s">
        <v>72</v>
      </c>
      <c r="AY868" s="242" t="s">
        <v>151</v>
      </c>
    </row>
    <row r="869" s="13" customFormat="1">
      <c r="A869" s="13"/>
      <c r="B869" s="232"/>
      <c r="C869" s="233"/>
      <c r="D869" s="227" t="s">
        <v>162</v>
      </c>
      <c r="E869" s="234" t="s">
        <v>19</v>
      </c>
      <c r="F869" s="235" t="s">
        <v>1899</v>
      </c>
      <c r="G869" s="233"/>
      <c r="H869" s="236">
        <v>11.66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2" t="s">
        <v>162</v>
      </c>
      <c r="AU869" s="242" t="s">
        <v>82</v>
      </c>
      <c r="AV869" s="13" t="s">
        <v>82</v>
      </c>
      <c r="AW869" s="13" t="s">
        <v>33</v>
      </c>
      <c r="AX869" s="13" t="s">
        <v>72</v>
      </c>
      <c r="AY869" s="242" t="s">
        <v>151</v>
      </c>
    </row>
    <row r="870" s="14" customFormat="1">
      <c r="A870" s="14"/>
      <c r="B870" s="244"/>
      <c r="C870" s="245"/>
      <c r="D870" s="227" t="s">
        <v>162</v>
      </c>
      <c r="E870" s="246" t="s">
        <v>19</v>
      </c>
      <c r="F870" s="247" t="s">
        <v>204</v>
      </c>
      <c r="G870" s="245"/>
      <c r="H870" s="248">
        <v>206.78</v>
      </c>
      <c r="I870" s="249"/>
      <c r="J870" s="245"/>
      <c r="K870" s="245"/>
      <c r="L870" s="250"/>
      <c r="M870" s="251"/>
      <c r="N870" s="252"/>
      <c r="O870" s="252"/>
      <c r="P870" s="252"/>
      <c r="Q870" s="252"/>
      <c r="R870" s="252"/>
      <c r="S870" s="252"/>
      <c r="T870" s="25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4" t="s">
        <v>162</v>
      </c>
      <c r="AU870" s="254" t="s">
        <v>82</v>
      </c>
      <c r="AV870" s="14" t="s">
        <v>158</v>
      </c>
      <c r="AW870" s="14" t="s">
        <v>33</v>
      </c>
      <c r="AX870" s="14" t="s">
        <v>80</v>
      </c>
      <c r="AY870" s="254" t="s">
        <v>151</v>
      </c>
    </row>
    <row r="871" s="2" customFormat="1" ht="16.5" customHeight="1">
      <c r="A871" s="40"/>
      <c r="B871" s="41"/>
      <c r="C871" s="214" t="s">
        <v>1906</v>
      </c>
      <c r="D871" s="214" t="s">
        <v>153</v>
      </c>
      <c r="E871" s="215" t="s">
        <v>1907</v>
      </c>
      <c r="F871" s="216" t="s">
        <v>1908</v>
      </c>
      <c r="G871" s="217" t="s">
        <v>156</v>
      </c>
      <c r="H871" s="218">
        <v>72.019999999999996</v>
      </c>
      <c r="I871" s="219"/>
      <c r="J871" s="220">
        <f>ROUND(I871*H871,2)</f>
        <v>0</v>
      </c>
      <c r="K871" s="216" t="s">
        <v>157</v>
      </c>
      <c r="L871" s="46"/>
      <c r="M871" s="221" t="s">
        <v>19</v>
      </c>
      <c r="N871" s="222" t="s">
        <v>43</v>
      </c>
      <c r="O871" s="86"/>
      <c r="P871" s="223">
        <f>O871*H871</f>
        <v>0</v>
      </c>
      <c r="Q871" s="223">
        <v>0</v>
      </c>
      <c r="R871" s="223">
        <f>Q871*H871</f>
        <v>0</v>
      </c>
      <c r="S871" s="223">
        <v>0.070000000000000007</v>
      </c>
      <c r="T871" s="224">
        <f>S871*H871</f>
        <v>5.0414000000000003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5" t="s">
        <v>158</v>
      </c>
      <c r="AT871" s="225" t="s">
        <v>153</v>
      </c>
      <c r="AU871" s="225" t="s">
        <v>82</v>
      </c>
      <c r="AY871" s="19" t="s">
        <v>151</v>
      </c>
      <c r="BE871" s="226">
        <f>IF(N871="základní",J871,0)</f>
        <v>0</v>
      </c>
      <c r="BF871" s="226">
        <f>IF(N871="snížená",J871,0)</f>
        <v>0</v>
      </c>
      <c r="BG871" s="226">
        <f>IF(N871="zákl. přenesená",J871,0)</f>
        <v>0</v>
      </c>
      <c r="BH871" s="226">
        <f>IF(N871="sníž. přenesená",J871,0)</f>
        <v>0</v>
      </c>
      <c r="BI871" s="226">
        <f>IF(N871="nulová",J871,0)</f>
        <v>0</v>
      </c>
      <c r="BJ871" s="19" t="s">
        <v>80</v>
      </c>
      <c r="BK871" s="226">
        <f>ROUND(I871*H871,2)</f>
        <v>0</v>
      </c>
      <c r="BL871" s="19" t="s">
        <v>158</v>
      </c>
      <c r="BM871" s="225" t="s">
        <v>1909</v>
      </c>
    </row>
    <row r="872" s="2" customFormat="1">
      <c r="A872" s="40"/>
      <c r="B872" s="41"/>
      <c r="C872" s="42"/>
      <c r="D872" s="227" t="s">
        <v>160</v>
      </c>
      <c r="E872" s="42"/>
      <c r="F872" s="228" t="s">
        <v>1910</v>
      </c>
      <c r="G872" s="42"/>
      <c r="H872" s="42"/>
      <c r="I872" s="229"/>
      <c r="J872" s="42"/>
      <c r="K872" s="42"/>
      <c r="L872" s="46"/>
      <c r="M872" s="230"/>
      <c r="N872" s="231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160</v>
      </c>
      <c r="AU872" s="19" t="s">
        <v>82</v>
      </c>
    </row>
    <row r="873" s="13" customFormat="1">
      <c r="A873" s="13"/>
      <c r="B873" s="232"/>
      <c r="C873" s="233"/>
      <c r="D873" s="227" t="s">
        <v>162</v>
      </c>
      <c r="E873" s="234" t="s">
        <v>19</v>
      </c>
      <c r="F873" s="235" t="s">
        <v>1824</v>
      </c>
      <c r="G873" s="233"/>
      <c r="H873" s="236">
        <v>0</v>
      </c>
      <c r="I873" s="237"/>
      <c r="J873" s="233"/>
      <c r="K873" s="233"/>
      <c r="L873" s="238"/>
      <c r="M873" s="239"/>
      <c r="N873" s="240"/>
      <c r="O873" s="240"/>
      <c r="P873" s="240"/>
      <c r="Q873" s="240"/>
      <c r="R873" s="240"/>
      <c r="S873" s="240"/>
      <c r="T873" s="24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2" t="s">
        <v>162</v>
      </c>
      <c r="AU873" s="242" t="s">
        <v>82</v>
      </c>
      <c r="AV873" s="13" t="s">
        <v>82</v>
      </c>
      <c r="AW873" s="13" t="s">
        <v>33</v>
      </c>
      <c r="AX873" s="13" t="s">
        <v>72</v>
      </c>
      <c r="AY873" s="242" t="s">
        <v>151</v>
      </c>
    </row>
    <row r="874" s="13" customFormat="1">
      <c r="A874" s="13"/>
      <c r="B874" s="232"/>
      <c r="C874" s="233"/>
      <c r="D874" s="227" t="s">
        <v>162</v>
      </c>
      <c r="E874" s="234" t="s">
        <v>19</v>
      </c>
      <c r="F874" s="235" t="s">
        <v>1825</v>
      </c>
      <c r="G874" s="233"/>
      <c r="H874" s="236">
        <v>0</v>
      </c>
      <c r="I874" s="237"/>
      <c r="J874" s="233"/>
      <c r="K874" s="233"/>
      <c r="L874" s="238"/>
      <c r="M874" s="239"/>
      <c r="N874" s="240"/>
      <c r="O874" s="240"/>
      <c r="P874" s="240"/>
      <c r="Q874" s="240"/>
      <c r="R874" s="240"/>
      <c r="S874" s="240"/>
      <c r="T874" s="24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2" t="s">
        <v>162</v>
      </c>
      <c r="AU874" s="242" t="s">
        <v>82</v>
      </c>
      <c r="AV874" s="13" t="s">
        <v>82</v>
      </c>
      <c r="AW874" s="13" t="s">
        <v>33</v>
      </c>
      <c r="AX874" s="13" t="s">
        <v>72</v>
      </c>
      <c r="AY874" s="242" t="s">
        <v>151</v>
      </c>
    </row>
    <row r="875" s="13" customFormat="1">
      <c r="A875" s="13"/>
      <c r="B875" s="232"/>
      <c r="C875" s="233"/>
      <c r="D875" s="227" t="s">
        <v>162</v>
      </c>
      <c r="E875" s="234" t="s">
        <v>19</v>
      </c>
      <c r="F875" s="235" t="s">
        <v>1826</v>
      </c>
      <c r="G875" s="233"/>
      <c r="H875" s="236">
        <v>0</v>
      </c>
      <c r="I875" s="237"/>
      <c r="J875" s="233"/>
      <c r="K875" s="233"/>
      <c r="L875" s="238"/>
      <c r="M875" s="239"/>
      <c r="N875" s="240"/>
      <c r="O875" s="240"/>
      <c r="P875" s="240"/>
      <c r="Q875" s="240"/>
      <c r="R875" s="240"/>
      <c r="S875" s="240"/>
      <c r="T875" s="24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2" t="s">
        <v>162</v>
      </c>
      <c r="AU875" s="242" t="s">
        <v>82</v>
      </c>
      <c r="AV875" s="13" t="s">
        <v>82</v>
      </c>
      <c r="AW875" s="13" t="s">
        <v>33</v>
      </c>
      <c r="AX875" s="13" t="s">
        <v>72</v>
      </c>
      <c r="AY875" s="242" t="s">
        <v>151</v>
      </c>
    </row>
    <row r="876" s="13" customFormat="1">
      <c r="A876" s="13"/>
      <c r="B876" s="232"/>
      <c r="C876" s="233"/>
      <c r="D876" s="227" t="s">
        <v>162</v>
      </c>
      <c r="E876" s="234" t="s">
        <v>19</v>
      </c>
      <c r="F876" s="235" t="s">
        <v>1827</v>
      </c>
      <c r="G876" s="233"/>
      <c r="H876" s="236">
        <v>0</v>
      </c>
      <c r="I876" s="237"/>
      <c r="J876" s="233"/>
      <c r="K876" s="233"/>
      <c r="L876" s="238"/>
      <c r="M876" s="239"/>
      <c r="N876" s="240"/>
      <c r="O876" s="240"/>
      <c r="P876" s="240"/>
      <c r="Q876" s="240"/>
      <c r="R876" s="240"/>
      <c r="S876" s="240"/>
      <c r="T876" s="241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2" t="s">
        <v>162</v>
      </c>
      <c r="AU876" s="242" t="s">
        <v>82</v>
      </c>
      <c r="AV876" s="13" t="s">
        <v>82</v>
      </c>
      <c r="AW876" s="13" t="s">
        <v>33</v>
      </c>
      <c r="AX876" s="13" t="s">
        <v>72</v>
      </c>
      <c r="AY876" s="242" t="s">
        <v>151</v>
      </c>
    </row>
    <row r="877" s="13" customFormat="1">
      <c r="A877" s="13"/>
      <c r="B877" s="232"/>
      <c r="C877" s="233"/>
      <c r="D877" s="227" t="s">
        <v>162</v>
      </c>
      <c r="E877" s="234" t="s">
        <v>19</v>
      </c>
      <c r="F877" s="235" t="s">
        <v>1888</v>
      </c>
      <c r="G877" s="233"/>
      <c r="H877" s="236">
        <v>72.019999999999996</v>
      </c>
      <c r="I877" s="237"/>
      <c r="J877" s="233"/>
      <c r="K877" s="233"/>
      <c r="L877" s="238"/>
      <c r="M877" s="239"/>
      <c r="N877" s="240"/>
      <c r="O877" s="240"/>
      <c r="P877" s="240"/>
      <c r="Q877" s="240"/>
      <c r="R877" s="240"/>
      <c r="S877" s="240"/>
      <c r="T877" s="241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2" t="s">
        <v>162</v>
      </c>
      <c r="AU877" s="242" t="s">
        <v>82</v>
      </c>
      <c r="AV877" s="13" t="s">
        <v>82</v>
      </c>
      <c r="AW877" s="13" t="s">
        <v>33</v>
      </c>
      <c r="AX877" s="13" t="s">
        <v>72</v>
      </c>
      <c r="AY877" s="242" t="s">
        <v>151</v>
      </c>
    </row>
    <row r="878" s="13" customFormat="1">
      <c r="A878" s="13"/>
      <c r="B878" s="232"/>
      <c r="C878" s="233"/>
      <c r="D878" s="227" t="s">
        <v>162</v>
      </c>
      <c r="E878" s="234" t="s">
        <v>19</v>
      </c>
      <c r="F878" s="235" t="s">
        <v>1859</v>
      </c>
      <c r="G878" s="233"/>
      <c r="H878" s="236">
        <v>0</v>
      </c>
      <c r="I878" s="237"/>
      <c r="J878" s="233"/>
      <c r="K878" s="233"/>
      <c r="L878" s="238"/>
      <c r="M878" s="239"/>
      <c r="N878" s="240"/>
      <c r="O878" s="240"/>
      <c r="P878" s="240"/>
      <c r="Q878" s="240"/>
      <c r="R878" s="240"/>
      <c r="S878" s="240"/>
      <c r="T878" s="24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2" t="s">
        <v>162</v>
      </c>
      <c r="AU878" s="242" t="s">
        <v>82</v>
      </c>
      <c r="AV878" s="13" t="s">
        <v>82</v>
      </c>
      <c r="AW878" s="13" t="s">
        <v>33</v>
      </c>
      <c r="AX878" s="13" t="s">
        <v>72</v>
      </c>
      <c r="AY878" s="242" t="s">
        <v>151</v>
      </c>
    </row>
    <row r="879" s="13" customFormat="1">
      <c r="A879" s="13"/>
      <c r="B879" s="232"/>
      <c r="C879" s="233"/>
      <c r="D879" s="227" t="s">
        <v>162</v>
      </c>
      <c r="E879" s="234" t="s">
        <v>19</v>
      </c>
      <c r="F879" s="235" t="s">
        <v>1860</v>
      </c>
      <c r="G879" s="233"/>
      <c r="H879" s="236">
        <v>0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2" t="s">
        <v>162</v>
      </c>
      <c r="AU879" s="242" t="s">
        <v>82</v>
      </c>
      <c r="AV879" s="13" t="s">
        <v>82</v>
      </c>
      <c r="AW879" s="13" t="s">
        <v>33</v>
      </c>
      <c r="AX879" s="13" t="s">
        <v>72</v>
      </c>
      <c r="AY879" s="242" t="s">
        <v>151</v>
      </c>
    </row>
    <row r="880" s="13" customFormat="1">
      <c r="A880" s="13"/>
      <c r="B880" s="232"/>
      <c r="C880" s="233"/>
      <c r="D880" s="227" t="s">
        <v>162</v>
      </c>
      <c r="E880" s="234" t="s">
        <v>19</v>
      </c>
      <c r="F880" s="235" t="s">
        <v>1861</v>
      </c>
      <c r="G880" s="233"/>
      <c r="H880" s="236">
        <v>0</v>
      </c>
      <c r="I880" s="237"/>
      <c r="J880" s="233"/>
      <c r="K880" s="233"/>
      <c r="L880" s="238"/>
      <c r="M880" s="239"/>
      <c r="N880" s="240"/>
      <c r="O880" s="240"/>
      <c r="P880" s="240"/>
      <c r="Q880" s="240"/>
      <c r="R880" s="240"/>
      <c r="S880" s="240"/>
      <c r="T880" s="24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2" t="s">
        <v>162</v>
      </c>
      <c r="AU880" s="242" t="s">
        <v>82</v>
      </c>
      <c r="AV880" s="13" t="s">
        <v>82</v>
      </c>
      <c r="AW880" s="13" t="s">
        <v>33</v>
      </c>
      <c r="AX880" s="13" t="s">
        <v>72</v>
      </c>
      <c r="AY880" s="242" t="s">
        <v>151</v>
      </c>
    </row>
    <row r="881" s="13" customFormat="1">
      <c r="A881" s="13"/>
      <c r="B881" s="232"/>
      <c r="C881" s="233"/>
      <c r="D881" s="227" t="s">
        <v>162</v>
      </c>
      <c r="E881" s="234" t="s">
        <v>19</v>
      </c>
      <c r="F881" s="235" t="s">
        <v>1862</v>
      </c>
      <c r="G881" s="233"/>
      <c r="H881" s="236">
        <v>0</v>
      </c>
      <c r="I881" s="237"/>
      <c r="J881" s="233"/>
      <c r="K881" s="233"/>
      <c r="L881" s="238"/>
      <c r="M881" s="239"/>
      <c r="N881" s="240"/>
      <c r="O881" s="240"/>
      <c r="P881" s="240"/>
      <c r="Q881" s="240"/>
      <c r="R881" s="240"/>
      <c r="S881" s="240"/>
      <c r="T881" s="24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2" t="s">
        <v>162</v>
      </c>
      <c r="AU881" s="242" t="s">
        <v>82</v>
      </c>
      <c r="AV881" s="13" t="s">
        <v>82</v>
      </c>
      <c r="AW881" s="13" t="s">
        <v>33</v>
      </c>
      <c r="AX881" s="13" t="s">
        <v>72</v>
      </c>
      <c r="AY881" s="242" t="s">
        <v>151</v>
      </c>
    </row>
    <row r="882" s="14" customFormat="1">
      <c r="A882" s="14"/>
      <c r="B882" s="244"/>
      <c r="C882" s="245"/>
      <c r="D882" s="227" t="s">
        <v>162</v>
      </c>
      <c r="E882" s="246" t="s">
        <v>19</v>
      </c>
      <c r="F882" s="247" t="s">
        <v>204</v>
      </c>
      <c r="G882" s="245"/>
      <c r="H882" s="248">
        <v>72.019999999999996</v>
      </c>
      <c r="I882" s="249"/>
      <c r="J882" s="245"/>
      <c r="K882" s="245"/>
      <c r="L882" s="250"/>
      <c r="M882" s="251"/>
      <c r="N882" s="252"/>
      <c r="O882" s="252"/>
      <c r="P882" s="252"/>
      <c r="Q882" s="252"/>
      <c r="R882" s="252"/>
      <c r="S882" s="252"/>
      <c r="T882" s="25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4" t="s">
        <v>162</v>
      </c>
      <c r="AU882" s="254" t="s">
        <v>82</v>
      </c>
      <c r="AV882" s="14" t="s">
        <v>158</v>
      </c>
      <c r="AW882" s="14" t="s">
        <v>33</v>
      </c>
      <c r="AX882" s="14" t="s">
        <v>80</v>
      </c>
      <c r="AY882" s="254" t="s">
        <v>151</v>
      </c>
    </row>
    <row r="883" s="2" customFormat="1" ht="16.5" customHeight="1">
      <c r="A883" s="40"/>
      <c r="B883" s="41"/>
      <c r="C883" s="214" t="s">
        <v>1911</v>
      </c>
      <c r="D883" s="214" t="s">
        <v>153</v>
      </c>
      <c r="E883" s="215" t="s">
        <v>1912</v>
      </c>
      <c r="F883" s="216" t="s">
        <v>1913</v>
      </c>
      <c r="G883" s="217" t="s">
        <v>156</v>
      </c>
      <c r="H883" s="218">
        <v>125.64</v>
      </c>
      <c r="I883" s="219"/>
      <c r="J883" s="220">
        <f>ROUND(I883*H883,2)</f>
        <v>0</v>
      </c>
      <c r="K883" s="216" t="s">
        <v>157</v>
      </c>
      <c r="L883" s="46"/>
      <c r="M883" s="221" t="s">
        <v>19</v>
      </c>
      <c r="N883" s="222" t="s">
        <v>43</v>
      </c>
      <c r="O883" s="86"/>
      <c r="P883" s="223">
        <f>O883*H883</f>
        <v>0</v>
      </c>
      <c r="Q883" s="223">
        <v>0</v>
      </c>
      <c r="R883" s="223">
        <f>Q883*H883</f>
        <v>0</v>
      </c>
      <c r="S883" s="223">
        <v>0</v>
      </c>
      <c r="T883" s="224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5" t="s">
        <v>158</v>
      </c>
      <c r="AT883" s="225" t="s">
        <v>153</v>
      </c>
      <c r="AU883" s="225" t="s">
        <v>82</v>
      </c>
      <c r="AY883" s="19" t="s">
        <v>151</v>
      </c>
      <c r="BE883" s="226">
        <f>IF(N883="základní",J883,0)</f>
        <v>0</v>
      </c>
      <c r="BF883" s="226">
        <f>IF(N883="snížená",J883,0)</f>
        <v>0</v>
      </c>
      <c r="BG883" s="226">
        <f>IF(N883="zákl. přenesená",J883,0)</f>
        <v>0</v>
      </c>
      <c r="BH883" s="226">
        <f>IF(N883="sníž. přenesená",J883,0)</f>
        <v>0</v>
      </c>
      <c r="BI883" s="226">
        <f>IF(N883="nulová",J883,0)</f>
        <v>0</v>
      </c>
      <c r="BJ883" s="19" t="s">
        <v>80</v>
      </c>
      <c r="BK883" s="226">
        <f>ROUND(I883*H883,2)</f>
        <v>0</v>
      </c>
      <c r="BL883" s="19" t="s">
        <v>158</v>
      </c>
      <c r="BM883" s="225" t="s">
        <v>1914</v>
      </c>
    </row>
    <row r="884" s="2" customFormat="1">
      <c r="A884" s="40"/>
      <c r="B884" s="41"/>
      <c r="C884" s="42"/>
      <c r="D884" s="227" t="s">
        <v>160</v>
      </c>
      <c r="E884" s="42"/>
      <c r="F884" s="228" t="s">
        <v>1915</v>
      </c>
      <c r="G884" s="42"/>
      <c r="H884" s="42"/>
      <c r="I884" s="229"/>
      <c r="J884" s="42"/>
      <c r="K884" s="42"/>
      <c r="L884" s="46"/>
      <c r="M884" s="230"/>
      <c r="N884" s="231"/>
      <c r="O884" s="86"/>
      <c r="P884" s="86"/>
      <c r="Q884" s="86"/>
      <c r="R884" s="86"/>
      <c r="S884" s="86"/>
      <c r="T884" s="87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160</v>
      </c>
      <c r="AU884" s="19" t="s">
        <v>82</v>
      </c>
    </row>
    <row r="885" s="13" customFormat="1">
      <c r="A885" s="13"/>
      <c r="B885" s="232"/>
      <c r="C885" s="233"/>
      <c r="D885" s="227" t="s">
        <v>162</v>
      </c>
      <c r="E885" s="234" t="s">
        <v>19</v>
      </c>
      <c r="F885" s="235" t="s">
        <v>1824</v>
      </c>
      <c r="G885" s="233"/>
      <c r="H885" s="236">
        <v>0</v>
      </c>
      <c r="I885" s="237"/>
      <c r="J885" s="233"/>
      <c r="K885" s="233"/>
      <c r="L885" s="238"/>
      <c r="M885" s="239"/>
      <c r="N885" s="240"/>
      <c r="O885" s="240"/>
      <c r="P885" s="240"/>
      <c r="Q885" s="240"/>
      <c r="R885" s="240"/>
      <c r="S885" s="240"/>
      <c r="T885" s="24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2" t="s">
        <v>162</v>
      </c>
      <c r="AU885" s="242" t="s">
        <v>82</v>
      </c>
      <c r="AV885" s="13" t="s">
        <v>82</v>
      </c>
      <c r="AW885" s="13" t="s">
        <v>33</v>
      </c>
      <c r="AX885" s="13" t="s">
        <v>72</v>
      </c>
      <c r="AY885" s="242" t="s">
        <v>151</v>
      </c>
    </row>
    <row r="886" s="13" customFormat="1">
      <c r="A886" s="13"/>
      <c r="B886" s="232"/>
      <c r="C886" s="233"/>
      <c r="D886" s="227" t="s">
        <v>162</v>
      </c>
      <c r="E886" s="234" t="s">
        <v>19</v>
      </c>
      <c r="F886" s="235" t="s">
        <v>1887</v>
      </c>
      <c r="G886" s="233"/>
      <c r="H886" s="236">
        <v>43.219999999999999</v>
      </c>
      <c r="I886" s="237"/>
      <c r="J886" s="233"/>
      <c r="K886" s="233"/>
      <c r="L886" s="238"/>
      <c r="M886" s="239"/>
      <c r="N886" s="240"/>
      <c r="O886" s="240"/>
      <c r="P886" s="240"/>
      <c r="Q886" s="240"/>
      <c r="R886" s="240"/>
      <c r="S886" s="240"/>
      <c r="T886" s="24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2" t="s">
        <v>162</v>
      </c>
      <c r="AU886" s="242" t="s">
        <v>82</v>
      </c>
      <c r="AV886" s="13" t="s">
        <v>82</v>
      </c>
      <c r="AW886" s="13" t="s">
        <v>33</v>
      </c>
      <c r="AX886" s="13" t="s">
        <v>72</v>
      </c>
      <c r="AY886" s="242" t="s">
        <v>151</v>
      </c>
    </row>
    <row r="887" s="13" customFormat="1">
      <c r="A887" s="13"/>
      <c r="B887" s="232"/>
      <c r="C887" s="233"/>
      <c r="D887" s="227" t="s">
        <v>162</v>
      </c>
      <c r="E887" s="234" t="s">
        <v>19</v>
      </c>
      <c r="F887" s="235" t="s">
        <v>1826</v>
      </c>
      <c r="G887" s="233"/>
      <c r="H887" s="236">
        <v>0</v>
      </c>
      <c r="I887" s="237"/>
      <c r="J887" s="233"/>
      <c r="K887" s="233"/>
      <c r="L887" s="238"/>
      <c r="M887" s="239"/>
      <c r="N887" s="240"/>
      <c r="O887" s="240"/>
      <c r="P887" s="240"/>
      <c r="Q887" s="240"/>
      <c r="R887" s="240"/>
      <c r="S887" s="240"/>
      <c r="T887" s="24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2" t="s">
        <v>162</v>
      </c>
      <c r="AU887" s="242" t="s">
        <v>82</v>
      </c>
      <c r="AV887" s="13" t="s">
        <v>82</v>
      </c>
      <c r="AW887" s="13" t="s">
        <v>33</v>
      </c>
      <c r="AX887" s="13" t="s">
        <v>72</v>
      </c>
      <c r="AY887" s="242" t="s">
        <v>151</v>
      </c>
    </row>
    <row r="888" s="13" customFormat="1">
      <c r="A888" s="13"/>
      <c r="B888" s="232"/>
      <c r="C888" s="233"/>
      <c r="D888" s="227" t="s">
        <v>162</v>
      </c>
      <c r="E888" s="234" t="s">
        <v>19</v>
      </c>
      <c r="F888" s="235" t="s">
        <v>1827</v>
      </c>
      <c r="G888" s="233"/>
      <c r="H888" s="236">
        <v>0</v>
      </c>
      <c r="I888" s="237"/>
      <c r="J888" s="233"/>
      <c r="K888" s="233"/>
      <c r="L888" s="238"/>
      <c r="M888" s="239"/>
      <c r="N888" s="240"/>
      <c r="O888" s="240"/>
      <c r="P888" s="240"/>
      <c r="Q888" s="240"/>
      <c r="R888" s="240"/>
      <c r="S888" s="240"/>
      <c r="T888" s="24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2" t="s">
        <v>162</v>
      </c>
      <c r="AU888" s="242" t="s">
        <v>82</v>
      </c>
      <c r="AV888" s="13" t="s">
        <v>82</v>
      </c>
      <c r="AW888" s="13" t="s">
        <v>33</v>
      </c>
      <c r="AX888" s="13" t="s">
        <v>72</v>
      </c>
      <c r="AY888" s="242" t="s">
        <v>151</v>
      </c>
    </row>
    <row r="889" s="13" customFormat="1">
      <c r="A889" s="13"/>
      <c r="B889" s="232"/>
      <c r="C889" s="233"/>
      <c r="D889" s="227" t="s">
        <v>162</v>
      </c>
      <c r="E889" s="234" t="s">
        <v>19</v>
      </c>
      <c r="F889" s="235" t="s">
        <v>1888</v>
      </c>
      <c r="G889" s="233"/>
      <c r="H889" s="236">
        <v>72.019999999999996</v>
      </c>
      <c r="I889" s="237"/>
      <c r="J889" s="233"/>
      <c r="K889" s="233"/>
      <c r="L889" s="238"/>
      <c r="M889" s="239"/>
      <c r="N889" s="240"/>
      <c r="O889" s="240"/>
      <c r="P889" s="240"/>
      <c r="Q889" s="240"/>
      <c r="R889" s="240"/>
      <c r="S889" s="240"/>
      <c r="T889" s="241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2" t="s">
        <v>162</v>
      </c>
      <c r="AU889" s="242" t="s">
        <v>82</v>
      </c>
      <c r="AV889" s="13" t="s">
        <v>82</v>
      </c>
      <c r="AW889" s="13" t="s">
        <v>33</v>
      </c>
      <c r="AX889" s="13" t="s">
        <v>72</v>
      </c>
      <c r="AY889" s="242" t="s">
        <v>151</v>
      </c>
    </row>
    <row r="890" s="13" customFormat="1">
      <c r="A890" s="13"/>
      <c r="B890" s="232"/>
      <c r="C890" s="233"/>
      <c r="D890" s="227" t="s">
        <v>162</v>
      </c>
      <c r="E890" s="234" t="s">
        <v>19</v>
      </c>
      <c r="F890" s="235" t="s">
        <v>1859</v>
      </c>
      <c r="G890" s="233"/>
      <c r="H890" s="236">
        <v>0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2" t="s">
        <v>162</v>
      </c>
      <c r="AU890" s="242" t="s">
        <v>82</v>
      </c>
      <c r="AV890" s="13" t="s">
        <v>82</v>
      </c>
      <c r="AW890" s="13" t="s">
        <v>33</v>
      </c>
      <c r="AX890" s="13" t="s">
        <v>72</v>
      </c>
      <c r="AY890" s="242" t="s">
        <v>151</v>
      </c>
    </row>
    <row r="891" s="13" customFormat="1">
      <c r="A891" s="13"/>
      <c r="B891" s="232"/>
      <c r="C891" s="233"/>
      <c r="D891" s="227" t="s">
        <v>162</v>
      </c>
      <c r="E891" s="234" t="s">
        <v>19</v>
      </c>
      <c r="F891" s="235" t="s">
        <v>1889</v>
      </c>
      <c r="G891" s="233"/>
      <c r="H891" s="236">
        <v>4.9000000000000004</v>
      </c>
      <c r="I891" s="237"/>
      <c r="J891" s="233"/>
      <c r="K891" s="233"/>
      <c r="L891" s="238"/>
      <c r="M891" s="239"/>
      <c r="N891" s="240"/>
      <c r="O891" s="240"/>
      <c r="P891" s="240"/>
      <c r="Q891" s="240"/>
      <c r="R891" s="240"/>
      <c r="S891" s="240"/>
      <c r="T891" s="24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2" t="s">
        <v>162</v>
      </c>
      <c r="AU891" s="242" t="s">
        <v>82</v>
      </c>
      <c r="AV891" s="13" t="s">
        <v>82</v>
      </c>
      <c r="AW891" s="13" t="s">
        <v>33</v>
      </c>
      <c r="AX891" s="13" t="s">
        <v>72</v>
      </c>
      <c r="AY891" s="242" t="s">
        <v>151</v>
      </c>
    </row>
    <row r="892" s="13" customFormat="1">
      <c r="A892" s="13"/>
      <c r="B892" s="232"/>
      <c r="C892" s="233"/>
      <c r="D892" s="227" t="s">
        <v>162</v>
      </c>
      <c r="E892" s="234" t="s">
        <v>19</v>
      </c>
      <c r="F892" s="235" t="s">
        <v>1890</v>
      </c>
      <c r="G892" s="233"/>
      <c r="H892" s="236">
        <v>5.5</v>
      </c>
      <c r="I892" s="237"/>
      <c r="J892" s="233"/>
      <c r="K892" s="233"/>
      <c r="L892" s="238"/>
      <c r="M892" s="239"/>
      <c r="N892" s="240"/>
      <c r="O892" s="240"/>
      <c r="P892" s="240"/>
      <c r="Q892" s="240"/>
      <c r="R892" s="240"/>
      <c r="S892" s="240"/>
      <c r="T892" s="241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2" t="s">
        <v>162</v>
      </c>
      <c r="AU892" s="242" t="s">
        <v>82</v>
      </c>
      <c r="AV892" s="13" t="s">
        <v>82</v>
      </c>
      <c r="AW892" s="13" t="s">
        <v>33</v>
      </c>
      <c r="AX892" s="13" t="s">
        <v>72</v>
      </c>
      <c r="AY892" s="242" t="s">
        <v>151</v>
      </c>
    </row>
    <row r="893" s="13" customFormat="1">
      <c r="A893" s="13"/>
      <c r="B893" s="232"/>
      <c r="C893" s="233"/>
      <c r="D893" s="227" t="s">
        <v>162</v>
      </c>
      <c r="E893" s="234" t="s">
        <v>19</v>
      </c>
      <c r="F893" s="235" t="s">
        <v>1862</v>
      </c>
      <c r="G893" s="233"/>
      <c r="H893" s="236">
        <v>0</v>
      </c>
      <c r="I893" s="237"/>
      <c r="J893" s="233"/>
      <c r="K893" s="233"/>
      <c r="L893" s="238"/>
      <c r="M893" s="239"/>
      <c r="N893" s="240"/>
      <c r="O893" s="240"/>
      <c r="P893" s="240"/>
      <c r="Q893" s="240"/>
      <c r="R893" s="240"/>
      <c r="S893" s="240"/>
      <c r="T893" s="24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2" t="s">
        <v>162</v>
      </c>
      <c r="AU893" s="242" t="s">
        <v>82</v>
      </c>
      <c r="AV893" s="13" t="s">
        <v>82</v>
      </c>
      <c r="AW893" s="13" t="s">
        <v>33</v>
      </c>
      <c r="AX893" s="13" t="s">
        <v>72</v>
      </c>
      <c r="AY893" s="242" t="s">
        <v>151</v>
      </c>
    </row>
    <row r="894" s="14" customFormat="1">
      <c r="A894" s="14"/>
      <c r="B894" s="244"/>
      <c r="C894" s="245"/>
      <c r="D894" s="227" t="s">
        <v>162</v>
      </c>
      <c r="E894" s="246" t="s">
        <v>19</v>
      </c>
      <c r="F894" s="247" t="s">
        <v>204</v>
      </c>
      <c r="G894" s="245"/>
      <c r="H894" s="248">
        <v>125.64</v>
      </c>
      <c r="I894" s="249"/>
      <c r="J894" s="245"/>
      <c r="K894" s="245"/>
      <c r="L894" s="250"/>
      <c r="M894" s="251"/>
      <c r="N894" s="252"/>
      <c r="O894" s="252"/>
      <c r="P894" s="252"/>
      <c r="Q894" s="252"/>
      <c r="R894" s="252"/>
      <c r="S894" s="252"/>
      <c r="T894" s="25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4" t="s">
        <v>162</v>
      </c>
      <c r="AU894" s="254" t="s">
        <v>82</v>
      </c>
      <c r="AV894" s="14" t="s">
        <v>158</v>
      </c>
      <c r="AW894" s="14" t="s">
        <v>33</v>
      </c>
      <c r="AX894" s="14" t="s">
        <v>80</v>
      </c>
      <c r="AY894" s="254" t="s">
        <v>151</v>
      </c>
    </row>
    <row r="895" s="2" customFormat="1" ht="16.5" customHeight="1">
      <c r="A895" s="40"/>
      <c r="B895" s="41"/>
      <c r="C895" s="214" t="s">
        <v>1916</v>
      </c>
      <c r="D895" s="214" t="s">
        <v>153</v>
      </c>
      <c r="E895" s="215" t="s">
        <v>1917</v>
      </c>
      <c r="F895" s="216" t="s">
        <v>1918</v>
      </c>
      <c r="G895" s="217" t="s">
        <v>156</v>
      </c>
      <c r="H895" s="218">
        <v>48.390000000000001</v>
      </c>
      <c r="I895" s="219"/>
      <c r="J895" s="220">
        <f>ROUND(I895*H895,2)</f>
        <v>0</v>
      </c>
      <c r="K895" s="216" t="s">
        <v>157</v>
      </c>
      <c r="L895" s="46"/>
      <c r="M895" s="221" t="s">
        <v>19</v>
      </c>
      <c r="N895" s="222" t="s">
        <v>43</v>
      </c>
      <c r="O895" s="86"/>
      <c r="P895" s="223">
        <f>O895*H895</f>
        <v>0</v>
      </c>
      <c r="Q895" s="223">
        <v>0</v>
      </c>
      <c r="R895" s="223">
        <f>Q895*H895</f>
        <v>0</v>
      </c>
      <c r="S895" s="223">
        <v>0</v>
      </c>
      <c r="T895" s="224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5" t="s">
        <v>158</v>
      </c>
      <c r="AT895" s="225" t="s">
        <v>153</v>
      </c>
      <c r="AU895" s="225" t="s">
        <v>82</v>
      </c>
      <c r="AY895" s="19" t="s">
        <v>151</v>
      </c>
      <c r="BE895" s="226">
        <f>IF(N895="základní",J895,0)</f>
        <v>0</v>
      </c>
      <c r="BF895" s="226">
        <f>IF(N895="snížená",J895,0)</f>
        <v>0</v>
      </c>
      <c r="BG895" s="226">
        <f>IF(N895="zákl. přenesená",J895,0)</f>
        <v>0</v>
      </c>
      <c r="BH895" s="226">
        <f>IF(N895="sníž. přenesená",J895,0)</f>
        <v>0</v>
      </c>
      <c r="BI895" s="226">
        <f>IF(N895="nulová",J895,0)</f>
        <v>0</v>
      </c>
      <c r="BJ895" s="19" t="s">
        <v>80</v>
      </c>
      <c r="BK895" s="226">
        <f>ROUND(I895*H895,2)</f>
        <v>0</v>
      </c>
      <c r="BL895" s="19" t="s">
        <v>158</v>
      </c>
      <c r="BM895" s="225" t="s">
        <v>1919</v>
      </c>
    </row>
    <row r="896" s="2" customFormat="1">
      <c r="A896" s="40"/>
      <c r="B896" s="41"/>
      <c r="C896" s="42"/>
      <c r="D896" s="227" t="s">
        <v>160</v>
      </c>
      <c r="E896" s="42"/>
      <c r="F896" s="228" t="s">
        <v>1920</v>
      </c>
      <c r="G896" s="42"/>
      <c r="H896" s="42"/>
      <c r="I896" s="229"/>
      <c r="J896" s="42"/>
      <c r="K896" s="42"/>
      <c r="L896" s="46"/>
      <c r="M896" s="230"/>
      <c r="N896" s="231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160</v>
      </c>
      <c r="AU896" s="19" t="s">
        <v>82</v>
      </c>
    </row>
    <row r="897" s="13" customFormat="1">
      <c r="A897" s="13"/>
      <c r="B897" s="232"/>
      <c r="C897" s="233"/>
      <c r="D897" s="227" t="s">
        <v>162</v>
      </c>
      <c r="E897" s="234" t="s">
        <v>19</v>
      </c>
      <c r="F897" s="235" t="s">
        <v>1824</v>
      </c>
      <c r="G897" s="233"/>
      <c r="H897" s="236">
        <v>0</v>
      </c>
      <c r="I897" s="237"/>
      <c r="J897" s="233"/>
      <c r="K897" s="233"/>
      <c r="L897" s="238"/>
      <c r="M897" s="239"/>
      <c r="N897" s="240"/>
      <c r="O897" s="240"/>
      <c r="P897" s="240"/>
      <c r="Q897" s="240"/>
      <c r="R897" s="240"/>
      <c r="S897" s="240"/>
      <c r="T897" s="24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2" t="s">
        <v>162</v>
      </c>
      <c r="AU897" s="242" t="s">
        <v>82</v>
      </c>
      <c r="AV897" s="13" t="s">
        <v>82</v>
      </c>
      <c r="AW897" s="13" t="s">
        <v>33</v>
      </c>
      <c r="AX897" s="13" t="s">
        <v>72</v>
      </c>
      <c r="AY897" s="242" t="s">
        <v>151</v>
      </c>
    </row>
    <row r="898" s="13" customFormat="1">
      <c r="A898" s="13"/>
      <c r="B898" s="232"/>
      <c r="C898" s="233"/>
      <c r="D898" s="227" t="s">
        <v>162</v>
      </c>
      <c r="E898" s="234" t="s">
        <v>19</v>
      </c>
      <c r="F898" s="235" t="s">
        <v>1825</v>
      </c>
      <c r="G898" s="233"/>
      <c r="H898" s="236">
        <v>0</v>
      </c>
      <c r="I898" s="237"/>
      <c r="J898" s="233"/>
      <c r="K898" s="233"/>
      <c r="L898" s="238"/>
      <c r="M898" s="239"/>
      <c r="N898" s="240"/>
      <c r="O898" s="240"/>
      <c r="P898" s="240"/>
      <c r="Q898" s="240"/>
      <c r="R898" s="240"/>
      <c r="S898" s="240"/>
      <c r="T898" s="241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2" t="s">
        <v>162</v>
      </c>
      <c r="AU898" s="242" t="s">
        <v>82</v>
      </c>
      <c r="AV898" s="13" t="s">
        <v>82</v>
      </c>
      <c r="AW898" s="13" t="s">
        <v>33</v>
      </c>
      <c r="AX898" s="13" t="s">
        <v>72</v>
      </c>
      <c r="AY898" s="242" t="s">
        <v>151</v>
      </c>
    </row>
    <row r="899" s="13" customFormat="1">
      <c r="A899" s="13"/>
      <c r="B899" s="232"/>
      <c r="C899" s="233"/>
      <c r="D899" s="227" t="s">
        <v>162</v>
      </c>
      <c r="E899" s="234" t="s">
        <v>19</v>
      </c>
      <c r="F899" s="235" t="s">
        <v>1896</v>
      </c>
      <c r="G899" s="233"/>
      <c r="H899" s="236">
        <v>13.550000000000001</v>
      </c>
      <c r="I899" s="237"/>
      <c r="J899" s="233"/>
      <c r="K899" s="233"/>
      <c r="L899" s="238"/>
      <c r="M899" s="239"/>
      <c r="N899" s="240"/>
      <c r="O899" s="240"/>
      <c r="P899" s="240"/>
      <c r="Q899" s="240"/>
      <c r="R899" s="240"/>
      <c r="S899" s="240"/>
      <c r="T899" s="24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2" t="s">
        <v>162</v>
      </c>
      <c r="AU899" s="242" t="s">
        <v>82</v>
      </c>
      <c r="AV899" s="13" t="s">
        <v>82</v>
      </c>
      <c r="AW899" s="13" t="s">
        <v>33</v>
      </c>
      <c r="AX899" s="13" t="s">
        <v>72</v>
      </c>
      <c r="AY899" s="242" t="s">
        <v>151</v>
      </c>
    </row>
    <row r="900" s="13" customFormat="1">
      <c r="A900" s="13"/>
      <c r="B900" s="232"/>
      <c r="C900" s="233"/>
      <c r="D900" s="227" t="s">
        <v>162</v>
      </c>
      <c r="E900" s="234" t="s">
        <v>19</v>
      </c>
      <c r="F900" s="235" t="s">
        <v>1897</v>
      </c>
      <c r="G900" s="233"/>
      <c r="H900" s="236">
        <v>6.6299999999999999</v>
      </c>
      <c r="I900" s="237"/>
      <c r="J900" s="233"/>
      <c r="K900" s="233"/>
      <c r="L900" s="238"/>
      <c r="M900" s="239"/>
      <c r="N900" s="240"/>
      <c r="O900" s="240"/>
      <c r="P900" s="240"/>
      <c r="Q900" s="240"/>
      <c r="R900" s="240"/>
      <c r="S900" s="240"/>
      <c r="T900" s="241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2" t="s">
        <v>162</v>
      </c>
      <c r="AU900" s="242" t="s">
        <v>82</v>
      </c>
      <c r="AV900" s="13" t="s">
        <v>82</v>
      </c>
      <c r="AW900" s="13" t="s">
        <v>33</v>
      </c>
      <c r="AX900" s="13" t="s">
        <v>72</v>
      </c>
      <c r="AY900" s="242" t="s">
        <v>151</v>
      </c>
    </row>
    <row r="901" s="13" customFormat="1">
      <c r="A901" s="13"/>
      <c r="B901" s="232"/>
      <c r="C901" s="233"/>
      <c r="D901" s="227" t="s">
        <v>162</v>
      </c>
      <c r="E901" s="234" t="s">
        <v>19</v>
      </c>
      <c r="F901" s="235" t="s">
        <v>1828</v>
      </c>
      <c r="G901" s="233"/>
      <c r="H901" s="236">
        <v>0</v>
      </c>
      <c r="I901" s="237"/>
      <c r="J901" s="233"/>
      <c r="K901" s="233"/>
      <c r="L901" s="238"/>
      <c r="M901" s="239"/>
      <c r="N901" s="240"/>
      <c r="O901" s="240"/>
      <c r="P901" s="240"/>
      <c r="Q901" s="240"/>
      <c r="R901" s="240"/>
      <c r="S901" s="240"/>
      <c r="T901" s="24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2" t="s">
        <v>162</v>
      </c>
      <c r="AU901" s="242" t="s">
        <v>82</v>
      </c>
      <c r="AV901" s="13" t="s">
        <v>82</v>
      </c>
      <c r="AW901" s="13" t="s">
        <v>33</v>
      </c>
      <c r="AX901" s="13" t="s">
        <v>72</v>
      </c>
      <c r="AY901" s="242" t="s">
        <v>151</v>
      </c>
    </row>
    <row r="902" s="13" customFormat="1">
      <c r="A902" s="13"/>
      <c r="B902" s="232"/>
      <c r="C902" s="233"/>
      <c r="D902" s="227" t="s">
        <v>162</v>
      </c>
      <c r="E902" s="234" t="s">
        <v>19</v>
      </c>
      <c r="F902" s="235" t="s">
        <v>1898</v>
      </c>
      <c r="G902" s="233"/>
      <c r="H902" s="236">
        <v>6.1500000000000004</v>
      </c>
      <c r="I902" s="237"/>
      <c r="J902" s="233"/>
      <c r="K902" s="233"/>
      <c r="L902" s="238"/>
      <c r="M902" s="239"/>
      <c r="N902" s="240"/>
      <c r="O902" s="240"/>
      <c r="P902" s="240"/>
      <c r="Q902" s="240"/>
      <c r="R902" s="240"/>
      <c r="S902" s="240"/>
      <c r="T902" s="24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2" t="s">
        <v>162</v>
      </c>
      <c r="AU902" s="242" t="s">
        <v>82</v>
      </c>
      <c r="AV902" s="13" t="s">
        <v>82</v>
      </c>
      <c r="AW902" s="13" t="s">
        <v>33</v>
      </c>
      <c r="AX902" s="13" t="s">
        <v>72</v>
      </c>
      <c r="AY902" s="242" t="s">
        <v>151</v>
      </c>
    </row>
    <row r="903" s="13" customFormat="1">
      <c r="A903" s="13"/>
      <c r="B903" s="232"/>
      <c r="C903" s="233"/>
      <c r="D903" s="227" t="s">
        <v>162</v>
      </c>
      <c r="E903" s="234" t="s">
        <v>19</v>
      </c>
      <c r="F903" s="235" t="s">
        <v>1889</v>
      </c>
      <c r="G903" s="233"/>
      <c r="H903" s="236">
        <v>4.9000000000000004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2" t="s">
        <v>162</v>
      </c>
      <c r="AU903" s="242" t="s">
        <v>82</v>
      </c>
      <c r="AV903" s="13" t="s">
        <v>82</v>
      </c>
      <c r="AW903" s="13" t="s">
        <v>33</v>
      </c>
      <c r="AX903" s="13" t="s">
        <v>72</v>
      </c>
      <c r="AY903" s="242" t="s">
        <v>151</v>
      </c>
    </row>
    <row r="904" s="13" customFormat="1">
      <c r="A904" s="13"/>
      <c r="B904" s="232"/>
      <c r="C904" s="233"/>
      <c r="D904" s="227" t="s">
        <v>162</v>
      </c>
      <c r="E904" s="234" t="s">
        <v>19</v>
      </c>
      <c r="F904" s="235" t="s">
        <v>1890</v>
      </c>
      <c r="G904" s="233"/>
      <c r="H904" s="236">
        <v>5.5</v>
      </c>
      <c r="I904" s="237"/>
      <c r="J904" s="233"/>
      <c r="K904" s="233"/>
      <c r="L904" s="238"/>
      <c r="M904" s="239"/>
      <c r="N904" s="240"/>
      <c r="O904" s="240"/>
      <c r="P904" s="240"/>
      <c r="Q904" s="240"/>
      <c r="R904" s="240"/>
      <c r="S904" s="240"/>
      <c r="T904" s="241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2" t="s">
        <v>162</v>
      </c>
      <c r="AU904" s="242" t="s">
        <v>82</v>
      </c>
      <c r="AV904" s="13" t="s">
        <v>82</v>
      </c>
      <c r="AW904" s="13" t="s">
        <v>33</v>
      </c>
      <c r="AX904" s="13" t="s">
        <v>72</v>
      </c>
      <c r="AY904" s="242" t="s">
        <v>151</v>
      </c>
    </row>
    <row r="905" s="13" customFormat="1">
      <c r="A905" s="13"/>
      <c r="B905" s="232"/>
      <c r="C905" s="233"/>
      <c r="D905" s="227" t="s">
        <v>162</v>
      </c>
      <c r="E905" s="234" t="s">
        <v>19</v>
      </c>
      <c r="F905" s="235" t="s">
        <v>1899</v>
      </c>
      <c r="G905" s="233"/>
      <c r="H905" s="236">
        <v>11.66</v>
      </c>
      <c r="I905" s="237"/>
      <c r="J905" s="233"/>
      <c r="K905" s="233"/>
      <c r="L905" s="238"/>
      <c r="M905" s="239"/>
      <c r="N905" s="240"/>
      <c r="O905" s="240"/>
      <c r="P905" s="240"/>
      <c r="Q905" s="240"/>
      <c r="R905" s="240"/>
      <c r="S905" s="240"/>
      <c r="T905" s="24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2" t="s">
        <v>162</v>
      </c>
      <c r="AU905" s="242" t="s">
        <v>82</v>
      </c>
      <c r="AV905" s="13" t="s">
        <v>82</v>
      </c>
      <c r="AW905" s="13" t="s">
        <v>33</v>
      </c>
      <c r="AX905" s="13" t="s">
        <v>72</v>
      </c>
      <c r="AY905" s="242" t="s">
        <v>151</v>
      </c>
    </row>
    <row r="906" s="14" customFormat="1">
      <c r="A906" s="14"/>
      <c r="B906" s="244"/>
      <c r="C906" s="245"/>
      <c r="D906" s="227" t="s">
        <v>162</v>
      </c>
      <c r="E906" s="246" t="s">
        <v>19</v>
      </c>
      <c r="F906" s="247" t="s">
        <v>204</v>
      </c>
      <c r="G906" s="245"/>
      <c r="H906" s="248">
        <v>48.390000000000001</v>
      </c>
      <c r="I906" s="249"/>
      <c r="J906" s="245"/>
      <c r="K906" s="245"/>
      <c r="L906" s="250"/>
      <c r="M906" s="251"/>
      <c r="N906" s="252"/>
      <c r="O906" s="252"/>
      <c r="P906" s="252"/>
      <c r="Q906" s="252"/>
      <c r="R906" s="252"/>
      <c r="S906" s="252"/>
      <c r="T906" s="253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4" t="s">
        <v>162</v>
      </c>
      <c r="AU906" s="254" t="s">
        <v>82</v>
      </c>
      <c r="AV906" s="14" t="s">
        <v>158</v>
      </c>
      <c r="AW906" s="14" t="s">
        <v>33</v>
      </c>
      <c r="AX906" s="14" t="s">
        <v>80</v>
      </c>
      <c r="AY906" s="254" t="s">
        <v>151</v>
      </c>
    </row>
    <row r="907" s="2" customFormat="1" ht="16.5" customHeight="1">
      <c r="A907" s="40"/>
      <c r="B907" s="41"/>
      <c r="C907" s="214" t="s">
        <v>1921</v>
      </c>
      <c r="D907" s="214" t="s">
        <v>153</v>
      </c>
      <c r="E907" s="215" t="s">
        <v>1922</v>
      </c>
      <c r="F907" s="216" t="s">
        <v>1923</v>
      </c>
      <c r="G907" s="217" t="s">
        <v>156</v>
      </c>
      <c r="H907" s="218">
        <v>31.018999999999998</v>
      </c>
      <c r="I907" s="219"/>
      <c r="J907" s="220">
        <f>ROUND(I907*H907,2)</f>
        <v>0</v>
      </c>
      <c r="K907" s="216" t="s">
        <v>157</v>
      </c>
      <c r="L907" s="46"/>
      <c r="M907" s="221" t="s">
        <v>19</v>
      </c>
      <c r="N907" s="222" t="s">
        <v>43</v>
      </c>
      <c r="O907" s="86"/>
      <c r="P907" s="223">
        <f>O907*H907</f>
        <v>0</v>
      </c>
      <c r="Q907" s="223">
        <v>0.048000000000000001</v>
      </c>
      <c r="R907" s="223">
        <f>Q907*H907</f>
        <v>1.488912</v>
      </c>
      <c r="S907" s="223">
        <v>0.048000000000000001</v>
      </c>
      <c r="T907" s="224">
        <f>S907*H907</f>
        <v>1.488912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5" t="s">
        <v>158</v>
      </c>
      <c r="AT907" s="225" t="s">
        <v>153</v>
      </c>
      <c r="AU907" s="225" t="s">
        <v>82</v>
      </c>
      <c r="AY907" s="19" t="s">
        <v>151</v>
      </c>
      <c r="BE907" s="226">
        <f>IF(N907="základní",J907,0)</f>
        <v>0</v>
      </c>
      <c r="BF907" s="226">
        <f>IF(N907="snížená",J907,0)</f>
        <v>0</v>
      </c>
      <c r="BG907" s="226">
        <f>IF(N907="zákl. přenesená",J907,0)</f>
        <v>0</v>
      </c>
      <c r="BH907" s="226">
        <f>IF(N907="sníž. přenesená",J907,0)</f>
        <v>0</v>
      </c>
      <c r="BI907" s="226">
        <f>IF(N907="nulová",J907,0)</f>
        <v>0</v>
      </c>
      <c r="BJ907" s="19" t="s">
        <v>80</v>
      </c>
      <c r="BK907" s="226">
        <f>ROUND(I907*H907,2)</f>
        <v>0</v>
      </c>
      <c r="BL907" s="19" t="s">
        <v>158</v>
      </c>
      <c r="BM907" s="225" t="s">
        <v>1924</v>
      </c>
    </row>
    <row r="908" s="2" customFormat="1">
      <c r="A908" s="40"/>
      <c r="B908" s="41"/>
      <c r="C908" s="42"/>
      <c r="D908" s="227" t="s">
        <v>160</v>
      </c>
      <c r="E908" s="42"/>
      <c r="F908" s="228" t="s">
        <v>1925</v>
      </c>
      <c r="G908" s="42"/>
      <c r="H908" s="42"/>
      <c r="I908" s="229"/>
      <c r="J908" s="42"/>
      <c r="K908" s="42"/>
      <c r="L908" s="46"/>
      <c r="M908" s="230"/>
      <c r="N908" s="231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160</v>
      </c>
      <c r="AU908" s="19" t="s">
        <v>82</v>
      </c>
    </row>
    <row r="909" s="16" customFormat="1">
      <c r="A909" s="16"/>
      <c r="B909" s="270"/>
      <c r="C909" s="271"/>
      <c r="D909" s="227" t="s">
        <v>162</v>
      </c>
      <c r="E909" s="272" t="s">
        <v>19</v>
      </c>
      <c r="F909" s="273" t="s">
        <v>1926</v>
      </c>
      <c r="G909" s="271"/>
      <c r="H909" s="272" t="s">
        <v>19</v>
      </c>
      <c r="I909" s="274"/>
      <c r="J909" s="271"/>
      <c r="K909" s="271"/>
      <c r="L909" s="275"/>
      <c r="M909" s="276"/>
      <c r="N909" s="277"/>
      <c r="O909" s="277"/>
      <c r="P909" s="277"/>
      <c r="Q909" s="277"/>
      <c r="R909" s="277"/>
      <c r="S909" s="277"/>
      <c r="T909" s="278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T909" s="279" t="s">
        <v>162</v>
      </c>
      <c r="AU909" s="279" t="s">
        <v>82</v>
      </c>
      <c r="AV909" s="16" t="s">
        <v>80</v>
      </c>
      <c r="AW909" s="16" t="s">
        <v>33</v>
      </c>
      <c r="AX909" s="16" t="s">
        <v>72</v>
      </c>
      <c r="AY909" s="279" t="s">
        <v>151</v>
      </c>
    </row>
    <row r="910" s="16" customFormat="1">
      <c r="A910" s="16"/>
      <c r="B910" s="270"/>
      <c r="C910" s="271"/>
      <c r="D910" s="227" t="s">
        <v>162</v>
      </c>
      <c r="E910" s="272" t="s">
        <v>19</v>
      </c>
      <c r="F910" s="273" t="s">
        <v>1927</v>
      </c>
      <c r="G910" s="271"/>
      <c r="H910" s="272" t="s">
        <v>19</v>
      </c>
      <c r="I910" s="274"/>
      <c r="J910" s="271"/>
      <c r="K910" s="271"/>
      <c r="L910" s="275"/>
      <c r="M910" s="276"/>
      <c r="N910" s="277"/>
      <c r="O910" s="277"/>
      <c r="P910" s="277"/>
      <c r="Q910" s="277"/>
      <c r="R910" s="277"/>
      <c r="S910" s="277"/>
      <c r="T910" s="278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T910" s="279" t="s">
        <v>162</v>
      </c>
      <c r="AU910" s="279" t="s">
        <v>82</v>
      </c>
      <c r="AV910" s="16" t="s">
        <v>80</v>
      </c>
      <c r="AW910" s="16" t="s">
        <v>33</v>
      </c>
      <c r="AX910" s="16" t="s">
        <v>72</v>
      </c>
      <c r="AY910" s="279" t="s">
        <v>151</v>
      </c>
    </row>
    <row r="911" s="13" customFormat="1">
      <c r="A911" s="13"/>
      <c r="B911" s="232"/>
      <c r="C911" s="233"/>
      <c r="D911" s="227" t="s">
        <v>162</v>
      </c>
      <c r="E911" s="234" t="s">
        <v>19</v>
      </c>
      <c r="F911" s="235" t="s">
        <v>1928</v>
      </c>
      <c r="G911" s="233"/>
      <c r="H911" s="236">
        <v>17.276</v>
      </c>
      <c r="I911" s="237"/>
      <c r="J911" s="233"/>
      <c r="K911" s="233"/>
      <c r="L911" s="238"/>
      <c r="M911" s="239"/>
      <c r="N911" s="240"/>
      <c r="O911" s="240"/>
      <c r="P911" s="240"/>
      <c r="Q911" s="240"/>
      <c r="R911" s="240"/>
      <c r="S911" s="240"/>
      <c r="T911" s="24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2" t="s">
        <v>162</v>
      </c>
      <c r="AU911" s="242" t="s">
        <v>82</v>
      </c>
      <c r="AV911" s="13" t="s">
        <v>82</v>
      </c>
      <c r="AW911" s="13" t="s">
        <v>33</v>
      </c>
      <c r="AX911" s="13" t="s">
        <v>72</v>
      </c>
      <c r="AY911" s="242" t="s">
        <v>151</v>
      </c>
    </row>
    <row r="912" s="13" customFormat="1">
      <c r="A912" s="13"/>
      <c r="B912" s="232"/>
      <c r="C912" s="233"/>
      <c r="D912" s="227" t="s">
        <v>162</v>
      </c>
      <c r="E912" s="234" t="s">
        <v>19</v>
      </c>
      <c r="F912" s="235" t="s">
        <v>1929</v>
      </c>
      <c r="G912" s="233"/>
      <c r="H912" s="236">
        <v>6.4829999999999997</v>
      </c>
      <c r="I912" s="237"/>
      <c r="J912" s="233"/>
      <c r="K912" s="233"/>
      <c r="L912" s="238"/>
      <c r="M912" s="239"/>
      <c r="N912" s="240"/>
      <c r="O912" s="240"/>
      <c r="P912" s="240"/>
      <c r="Q912" s="240"/>
      <c r="R912" s="240"/>
      <c r="S912" s="240"/>
      <c r="T912" s="24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2" t="s">
        <v>162</v>
      </c>
      <c r="AU912" s="242" t="s">
        <v>82</v>
      </c>
      <c r="AV912" s="13" t="s">
        <v>82</v>
      </c>
      <c r="AW912" s="13" t="s">
        <v>33</v>
      </c>
      <c r="AX912" s="13" t="s">
        <v>72</v>
      </c>
      <c r="AY912" s="242" t="s">
        <v>151</v>
      </c>
    </row>
    <row r="913" s="13" customFormat="1">
      <c r="A913" s="13"/>
      <c r="B913" s="232"/>
      <c r="C913" s="233"/>
      <c r="D913" s="227" t="s">
        <v>162</v>
      </c>
      <c r="E913" s="234" t="s">
        <v>19</v>
      </c>
      <c r="F913" s="235" t="s">
        <v>1930</v>
      </c>
      <c r="G913" s="233"/>
      <c r="H913" s="236">
        <v>2.0329999999999999</v>
      </c>
      <c r="I913" s="237"/>
      <c r="J913" s="233"/>
      <c r="K913" s="233"/>
      <c r="L913" s="238"/>
      <c r="M913" s="239"/>
      <c r="N913" s="240"/>
      <c r="O913" s="240"/>
      <c r="P913" s="240"/>
      <c r="Q913" s="240"/>
      <c r="R913" s="240"/>
      <c r="S913" s="240"/>
      <c r="T913" s="241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2" t="s">
        <v>162</v>
      </c>
      <c r="AU913" s="242" t="s">
        <v>82</v>
      </c>
      <c r="AV913" s="13" t="s">
        <v>82</v>
      </c>
      <c r="AW913" s="13" t="s">
        <v>33</v>
      </c>
      <c r="AX913" s="13" t="s">
        <v>72</v>
      </c>
      <c r="AY913" s="242" t="s">
        <v>151</v>
      </c>
    </row>
    <row r="914" s="13" customFormat="1">
      <c r="A914" s="13"/>
      <c r="B914" s="232"/>
      <c r="C914" s="233"/>
      <c r="D914" s="227" t="s">
        <v>162</v>
      </c>
      <c r="E914" s="234" t="s">
        <v>19</v>
      </c>
      <c r="F914" s="235" t="s">
        <v>1931</v>
      </c>
      <c r="G914" s="233"/>
      <c r="H914" s="236">
        <v>0.995</v>
      </c>
      <c r="I914" s="237"/>
      <c r="J914" s="233"/>
      <c r="K914" s="233"/>
      <c r="L914" s="238"/>
      <c r="M914" s="239"/>
      <c r="N914" s="240"/>
      <c r="O914" s="240"/>
      <c r="P914" s="240"/>
      <c r="Q914" s="240"/>
      <c r="R914" s="240"/>
      <c r="S914" s="240"/>
      <c r="T914" s="24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2" t="s">
        <v>162</v>
      </c>
      <c r="AU914" s="242" t="s">
        <v>82</v>
      </c>
      <c r="AV914" s="13" t="s">
        <v>82</v>
      </c>
      <c r="AW914" s="13" t="s">
        <v>33</v>
      </c>
      <c r="AX914" s="13" t="s">
        <v>72</v>
      </c>
      <c r="AY914" s="242" t="s">
        <v>151</v>
      </c>
    </row>
    <row r="915" s="13" customFormat="1">
      <c r="A915" s="13"/>
      <c r="B915" s="232"/>
      <c r="C915" s="233"/>
      <c r="D915" s="227" t="s">
        <v>162</v>
      </c>
      <c r="E915" s="234" t="s">
        <v>19</v>
      </c>
      <c r="F915" s="235" t="s">
        <v>1828</v>
      </c>
      <c r="G915" s="233"/>
      <c r="H915" s="236">
        <v>0</v>
      </c>
      <c r="I915" s="237"/>
      <c r="J915" s="233"/>
      <c r="K915" s="233"/>
      <c r="L915" s="238"/>
      <c r="M915" s="239"/>
      <c r="N915" s="240"/>
      <c r="O915" s="240"/>
      <c r="P915" s="240"/>
      <c r="Q915" s="240"/>
      <c r="R915" s="240"/>
      <c r="S915" s="240"/>
      <c r="T915" s="241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2" t="s">
        <v>162</v>
      </c>
      <c r="AU915" s="242" t="s">
        <v>82</v>
      </c>
      <c r="AV915" s="13" t="s">
        <v>82</v>
      </c>
      <c r="AW915" s="13" t="s">
        <v>33</v>
      </c>
      <c r="AX915" s="13" t="s">
        <v>72</v>
      </c>
      <c r="AY915" s="242" t="s">
        <v>151</v>
      </c>
    </row>
    <row r="916" s="13" customFormat="1">
      <c r="A916" s="13"/>
      <c r="B916" s="232"/>
      <c r="C916" s="233"/>
      <c r="D916" s="227" t="s">
        <v>162</v>
      </c>
      <c r="E916" s="234" t="s">
        <v>19</v>
      </c>
      <c r="F916" s="235" t="s">
        <v>1849</v>
      </c>
      <c r="G916" s="233"/>
      <c r="H916" s="236">
        <v>0.92300000000000004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2" t="s">
        <v>162</v>
      </c>
      <c r="AU916" s="242" t="s">
        <v>82</v>
      </c>
      <c r="AV916" s="13" t="s">
        <v>82</v>
      </c>
      <c r="AW916" s="13" t="s">
        <v>33</v>
      </c>
      <c r="AX916" s="13" t="s">
        <v>72</v>
      </c>
      <c r="AY916" s="242" t="s">
        <v>151</v>
      </c>
    </row>
    <row r="917" s="13" customFormat="1">
      <c r="A917" s="13"/>
      <c r="B917" s="232"/>
      <c r="C917" s="233"/>
      <c r="D917" s="227" t="s">
        <v>162</v>
      </c>
      <c r="E917" s="234" t="s">
        <v>19</v>
      </c>
      <c r="F917" s="235" t="s">
        <v>1839</v>
      </c>
      <c r="G917" s="233"/>
      <c r="H917" s="236">
        <v>0.73499999999999999</v>
      </c>
      <c r="I917" s="237"/>
      <c r="J917" s="233"/>
      <c r="K917" s="233"/>
      <c r="L917" s="238"/>
      <c r="M917" s="239"/>
      <c r="N917" s="240"/>
      <c r="O917" s="240"/>
      <c r="P917" s="240"/>
      <c r="Q917" s="240"/>
      <c r="R917" s="240"/>
      <c r="S917" s="240"/>
      <c r="T917" s="241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2" t="s">
        <v>162</v>
      </c>
      <c r="AU917" s="242" t="s">
        <v>82</v>
      </c>
      <c r="AV917" s="13" t="s">
        <v>82</v>
      </c>
      <c r="AW917" s="13" t="s">
        <v>33</v>
      </c>
      <c r="AX917" s="13" t="s">
        <v>72</v>
      </c>
      <c r="AY917" s="242" t="s">
        <v>151</v>
      </c>
    </row>
    <row r="918" s="13" customFormat="1">
      <c r="A918" s="13"/>
      <c r="B918" s="232"/>
      <c r="C918" s="233"/>
      <c r="D918" s="227" t="s">
        <v>162</v>
      </c>
      <c r="E918" s="234" t="s">
        <v>19</v>
      </c>
      <c r="F918" s="235" t="s">
        <v>1840</v>
      </c>
      <c r="G918" s="233"/>
      <c r="H918" s="236">
        <v>0.82499999999999996</v>
      </c>
      <c r="I918" s="237"/>
      <c r="J918" s="233"/>
      <c r="K918" s="233"/>
      <c r="L918" s="238"/>
      <c r="M918" s="239"/>
      <c r="N918" s="240"/>
      <c r="O918" s="240"/>
      <c r="P918" s="240"/>
      <c r="Q918" s="240"/>
      <c r="R918" s="240"/>
      <c r="S918" s="240"/>
      <c r="T918" s="24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2" t="s">
        <v>162</v>
      </c>
      <c r="AU918" s="242" t="s">
        <v>82</v>
      </c>
      <c r="AV918" s="13" t="s">
        <v>82</v>
      </c>
      <c r="AW918" s="13" t="s">
        <v>33</v>
      </c>
      <c r="AX918" s="13" t="s">
        <v>72</v>
      </c>
      <c r="AY918" s="242" t="s">
        <v>151</v>
      </c>
    </row>
    <row r="919" s="13" customFormat="1">
      <c r="A919" s="13"/>
      <c r="B919" s="232"/>
      <c r="C919" s="233"/>
      <c r="D919" s="227" t="s">
        <v>162</v>
      </c>
      <c r="E919" s="234" t="s">
        <v>19</v>
      </c>
      <c r="F919" s="235" t="s">
        <v>1932</v>
      </c>
      <c r="G919" s="233"/>
      <c r="H919" s="236">
        <v>1.7490000000000001</v>
      </c>
      <c r="I919" s="237"/>
      <c r="J919" s="233"/>
      <c r="K919" s="233"/>
      <c r="L919" s="238"/>
      <c r="M919" s="239"/>
      <c r="N919" s="240"/>
      <c r="O919" s="240"/>
      <c r="P919" s="240"/>
      <c r="Q919" s="240"/>
      <c r="R919" s="240"/>
      <c r="S919" s="240"/>
      <c r="T919" s="24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2" t="s">
        <v>162</v>
      </c>
      <c r="AU919" s="242" t="s">
        <v>82</v>
      </c>
      <c r="AV919" s="13" t="s">
        <v>82</v>
      </c>
      <c r="AW919" s="13" t="s">
        <v>33</v>
      </c>
      <c r="AX919" s="13" t="s">
        <v>72</v>
      </c>
      <c r="AY919" s="242" t="s">
        <v>151</v>
      </c>
    </row>
    <row r="920" s="14" customFormat="1">
      <c r="A920" s="14"/>
      <c r="B920" s="244"/>
      <c r="C920" s="245"/>
      <c r="D920" s="227" t="s">
        <v>162</v>
      </c>
      <c r="E920" s="246" t="s">
        <v>19</v>
      </c>
      <c r="F920" s="247" t="s">
        <v>204</v>
      </c>
      <c r="G920" s="245"/>
      <c r="H920" s="248">
        <v>31.018999999999998</v>
      </c>
      <c r="I920" s="249"/>
      <c r="J920" s="245"/>
      <c r="K920" s="245"/>
      <c r="L920" s="250"/>
      <c r="M920" s="251"/>
      <c r="N920" s="252"/>
      <c r="O920" s="252"/>
      <c r="P920" s="252"/>
      <c r="Q920" s="252"/>
      <c r="R920" s="252"/>
      <c r="S920" s="252"/>
      <c r="T920" s="253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4" t="s">
        <v>162</v>
      </c>
      <c r="AU920" s="254" t="s">
        <v>82</v>
      </c>
      <c r="AV920" s="14" t="s">
        <v>158</v>
      </c>
      <c r="AW920" s="14" t="s">
        <v>33</v>
      </c>
      <c r="AX920" s="14" t="s">
        <v>80</v>
      </c>
      <c r="AY920" s="254" t="s">
        <v>151</v>
      </c>
    </row>
    <row r="921" s="2" customFormat="1" ht="16.5" customHeight="1">
      <c r="A921" s="40"/>
      <c r="B921" s="41"/>
      <c r="C921" s="214" t="s">
        <v>1933</v>
      </c>
      <c r="D921" s="214" t="s">
        <v>153</v>
      </c>
      <c r="E921" s="215" t="s">
        <v>1934</v>
      </c>
      <c r="F921" s="216" t="s">
        <v>1935</v>
      </c>
      <c r="G921" s="217" t="s">
        <v>156</v>
      </c>
      <c r="H921" s="218">
        <v>27.879999999999999</v>
      </c>
      <c r="I921" s="219"/>
      <c r="J921" s="220">
        <f>ROUND(I921*H921,2)</f>
        <v>0</v>
      </c>
      <c r="K921" s="216" t="s">
        <v>157</v>
      </c>
      <c r="L921" s="46"/>
      <c r="M921" s="221" t="s">
        <v>19</v>
      </c>
      <c r="N921" s="222" t="s">
        <v>43</v>
      </c>
      <c r="O921" s="86"/>
      <c r="P921" s="223">
        <f>O921*H921</f>
        <v>0</v>
      </c>
      <c r="Q921" s="223">
        <v>0</v>
      </c>
      <c r="R921" s="223">
        <f>Q921*H921</f>
        <v>0</v>
      </c>
      <c r="S921" s="223">
        <v>0</v>
      </c>
      <c r="T921" s="224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5" t="s">
        <v>158</v>
      </c>
      <c r="AT921" s="225" t="s">
        <v>153</v>
      </c>
      <c r="AU921" s="225" t="s">
        <v>82</v>
      </c>
      <c r="AY921" s="19" t="s">
        <v>151</v>
      </c>
      <c r="BE921" s="226">
        <f>IF(N921="základní",J921,0)</f>
        <v>0</v>
      </c>
      <c r="BF921" s="226">
        <f>IF(N921="snížená",J921,0)</f>
        <v>0</v>
      </c>
      <c r="BG921" s="226">
        <f>IF(N921="zákl. přenesená",J921,0)</f>
        <v>0</v>
      </c>
      <c r="BH921" s="226">
        <f>IF(N921="sníž. přenesená",J921,0)</f>
        <v>0</v>
      </c>
      <c r="BI921" s="226">
        <f>IF(N921="nulová",J921,0)</f>
        <v>0</v>
      </c>
      <c r="BJ921" s="19" t="s">
        <v>80</v>
      </c>
      <c r="BK921" s="226">
        <f>ROUND(I921*H921,2)</f>
        <v>0</v>
      </c>
      <c r="BL921" s="19" t="s">
        <v>158</v>
      </c>
      <c r="BM921" s="225" t="s">
        <v>1936</v>
      </c>
    </row>
    <row r="922" s="2" customFormat="1">
      <c r="A922" s="40"/>
      <c r="B922" s="41"/>
      <c r="C922" s="42"/>
      <c r="D922" s="227" t="s">
        <v>160</v>
      </c>
      <c r="E922" s="42"/>
      <c r="F922" s="228" t="s">
        <v>1937</v>
      </c>
      <c r="G922" s="42"/>
      <c r="H922" s="42"/>
      <c r="I922" s="229"/>
      <c r="J922" s="42"/>
      <c r="K922" s="42"/>
      <c r="L922" s="46"/>
      <c r="M922" s="230"/>
      <c r="N922" s="231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9" t="s">
        <v>160</v>
      </c>
      <c r="AU922" s="19" t="s">
        <v>82</v>
      </c>
    </row>
    <row r="923" s="2" customFormat="1">
      <c r="A923" s="40"/>
      <c r="B923" s="41"/>
      <c r="C923" s="42"/>
      <c r="D923" s="227" t="s">
        <v>175</v>
      </c>
      <c r="E923" s="42"/>
      <c r="F923" s="243" t="s">
        <v>1938</v>
      </c>
      <c r="G923" s="42"/>
      <c r="H923" s="42"/>
      <c r="I923" s="229"/>
      <c r="J923" s="42"/>
      <c r="K923" s="42"/>
      <c r="L923" s="46"/>
      <c r="M923" s="230"/>
      <c r="N923" s="231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175</v>
      </c>
      <c r="AU923" s="19" t="s">
        <v>82</v>
      </c>
    </row>
    <row r="924" s="16" customFormat="1">
      <c r="A924" s="16"/>
      <c r="B924" s="270"/>
      <c r="C924" s="271"/>
      <c r="D924" s="227" t="s">
        <v>162</v>
      </c>
      <c r="E924" s="272" t="s">
        <v>19</v>
      </c>
      <c r="F924" s="273" t="s">
        <v>1939</v>
      </c>
      <c r="G924" s="271"/>
      <c r="H924" s="272" t="s">
        <v>19</v>
      </c>
      <c r="I924" s="274"/>
      <c r="J924" s="271"/>
      <c r="K924" s="271"/>
      <c r="L924" s="275"/>
      <c r="M924" s="276"/>
      <c r="N924" s="277"/>
      <c r="O924" s="277"/>
      <c r="P924" s="277"/>
      <c r="Q924" s="277"/>
      <c r="R924" s="277"/>
      <c r="S924" s="277"/>
      <c r="T924" s="278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T924" s="279" t="s">
        <v>162</v>
      </c>
      <c r="AU924" s="279" t="s">
        <v>82</v>
      </c>
      <c r="AV924" s="16" t="s">
        <v>80</v>
      </c>
      <c r="AW924" s="16" t="s">
        <v>33</v>
      </c>
      <c r="AX924" s="16" t="s">
        <v>72</v>
      </c>
      <c r="AY924" s="279" t="s">
        <v>151</v>
      </c>
    </row>
    <row r="925" s="13" customFormat="1">
      <c r="A925" s="13"/>
      <c r="B925" s="232"/>
      <c r="C925" s="233"/>
      <c r="D925" s="227" t="s">
        <v>162</v>
      </c>
      <c r="E925" s="234" t="s">
        <v>19</v>
      </c>
      <c r="F925" s="235" t="s">
        <v>1940</v>
      </c>
      <c r="G925" s="233"/>
      <c r="H925" s="236">
        <v>11.517</v>
      </c>
      <c r="I925" s="237"/>
      <c r="J925" s="233"/>
      <c r="K925" s="233"/>
      <c r="L925" s="238"/>
      <c r="M925" s="239"/>
      <c r="N925" s="240"/>
      <c r="O925" s="240"/>
      <c r="P925" s="240"/>
      <c r="Q925" s="240"/>
      <c r="R925" s="240"/>
      <c r="S925" s="240"/>
      <c r="T925" s="241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2" t="s">
        <v>162</v>
      </c>
      <c r="AU925" s="242" t="s">
        <v>82</v>
      </c>
      <c r="AV925" s="13" t="s">
        <v>82</v>
      </c>
      <c r="AW925" s="13" t="s">
        <v>33</v>
      </c>
      <c r="AX925" s="13" t="s">
        <v>72</v>
      </c>
      <c r="AY925" s="242" t="s">
        <v>151</v>
      </c>
    </row>
    <row r="926" s="13" customFormat="1">
      <c r="A926" s="13"/>
      <c r="B926" s="232"/>
      <c r="C926" s="233"/>
      <c r="D926" s="227" t="s">
        <v>162</v>
      </c>
      <c r="E926" s="234" t="s">
        <v>19</v>
      </c>
      <c r="F926" s="235" t="s">
        <v>1941</v>
      </c>
      <c r="G926" s="233"/>
      <c r="H926" s="236">
        <v>4.3220000000000001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2" t="s">
        <v>162</v>
      </c>
      <c r="AU926" s="242" t="s">
        <v>82</v>
      </c>
      <c r="AV926" s="13" t="s">
        <v>82</v>
      </c>
      <c r="AW926" s="13" t="s">
        <v>33</v>
      </c>
      <c r="AX926" s="13" t="s">
        <v>72</v>
      </c>
      <c r="AY926" s="242" t="s">
        <v>151</v>
      </c>
    </row>
    <row r="927" s="13" customFormat="1">
      <c r="A927" s="13"/>
      <c r="B927" s="232"/>
      <c r="C927" s="233"/>
      <c r="D927" s="227" t="s">
        <v>162</v>
      </c>
      <c r="E927" s="234" t="s">
        <v>19</v>
      </c>
      <c r="F927" s="235" t="s">
        <v>1942</v>
      </c>
      <c r="G927" s="233"/>
      <c r="H927" s="236">
        <v>1.355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2" t="s">
        <v>162</v>
      </c>
      <c r="AU927" s="242" t="s">
        <v>82</v>
      </c>
      <c r="AV927" s="13" t="s">
        <v>82</v>
      </c>
      <c r="AW927" s="13" t="s">
        <v>33</v>
      </c>
      <c r="AX927" s="13" t="s">
        <v>72</v>
      </c>
      <c r="AY927" s="242" t="s">
        <v>151</v>
      </c>
    </row>
    <row r="928" s="13" customFormat="1">
      <c r="A928" s="13"/>
      <c r="B928" s="232"/>
      <c r="C928" s="233"/>
      <c r="D928" s="227" t="s">
        <v>162</v>
      </c>
      <c r="E928" s="234" t="s">
        <v>19</v>
      </c>
      <c r="F928" s="235" t="s">
        <v>1943</v>
      </c>
      <c r="G928" s="233"/>
      <c r="H928" s="236">
        <v>0.66300000000000003</v>
      </c>
      <c r="I928" s="237"/>
      <c r="J928" s="233"/>
      <c r="K928" s="233"/>
      <c r="L928" s="238"/>
      <c r="M928" s="239"/>
      <c r="N928" s="240"/>
      <c r="O928" s="240"/>
      <c r="P928" s="240"/>
      <c r="Q928" s="240"/>
      <c r="R928" s="240"/>
      <c r="S928" s="240"/>
      <c r="T928" s="24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2" t="s">
        <v>162</v>
      </c>
      <c r="AU928" s="242" t="s">
        <v>82</v>
      </c>
      <c r="AV928" s="13" t="s">
        <v>82</v>
      </c>
      <c r="AW928" s="13" t="s">
        <v>33</v>
      </c>
      <c r="AX928" s="13" t="s">
        <v>72</v>
      </c>
      <c r="AY928" s="242" t="s">
        <v>151</v>
      </c>
    </row>
    <row r="929" s="13" customFormat="1">
      <c r="A929" s="13"/>
      <c r="B929" s="232"/>
      <c r="C929" s="233"/>
      <c r="D929" s="227" t="s">
        <v>162</v>
      </c>
      <c r="E929" s="234" t="s">
        <v>19</v>
      </c>
      <c r="F929" s="235" t="s">
        <v>1944</v>
      </c>
      <c r="G929" s="233"/>
      <c r="H929" s="236">
        <v>7.202</v>
      </c>
      <c r="I929" s="237"/>
      <c r="J929" s="233"/>
      <c r="K929" s="233"/>
      <c r="L929" s="238"/>
      <c r="M929" s="239"/>
      <c r="N929" s="240"/>
      <c r="O929" s="240"/>
      <c r="P929" s="240"/>
      <c r="Q929" s="240"/>
      <c r="R929" s="240"/>
      <c r="S929" s="240"/>
      <c r="T929" s="24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2" t="s">
        <v>162</v>
      </c>
      <c r="AU929" s="242" t="s">
        <v>82</v>
      </c>
      <c r="AV929" s="13" t="s">
        <v>82</v>
      </c>
      <c r="AW929" s="13" t="s">
        <v>33</v>
      </c>
      <c r="AX929" s="13" t="s">
        <v>72</v>
      </c>
      <c r="AY929" s="242" t="s">
        <v>151</v>
      </c>
    </row>
    <row r="930" s="13" customFormat="1">
      <c r="A930" s="13"/>
      <c r="B930" s="232"/>
      <c r="C930" s="233"/>
      <c r="D930" s="227" t="s">
        <v>162</v>
      </c>
      <c r="E930" s="234" t="s">
        <v>19</v>
      </c>
      <c r="F930" s="235" t="s">
        <v>1945</v>
      </c>
      <c r="G930" s="233"/>
      <c r="H930" s="236">
        <v>0.61499999999999999</v>
      </c>
      <c r="I930" s="237"/>
      <c r="J930" s="233"/>
      <c r="K930" s="233"/>
      <c r="L930" s="238"/>
      <c r="M930" s="239"/>
      <c r="N930" s="240"/>
      <c r="O930" s="240"/>
      <c r="P930" s="240"/>
      <c r="Q930" s="240"/>
      <c r="R930" s="240"/>
      <c r="S930" s="240"/>
      <c r="T930" s="24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2" t="s">
        <v>162</v>
      </c>
      <c r="AU930" s="242" t="s">
        <v>82</v>
      </c>
      <c r="AV930" s="13" t="s">
        <v>82</v>
      </c>
      <c r="AW930" s="13" t="s">
        <v>33</v>
      </c>
      <c r="AX930" s="13" t="s">
        <v>72</v>
      </c>
      <c r="AY930" s="242" t="s">
        <v>151</v>
      </c>
    </row>
    <row r="931" s="13" customFormat="1">
      <c r="A931" s="13"/>
      <c r="B931" s="232"/>
      <c r="C931" s="233"/>
      <c r="D931" s="227" t="s">
        <v>162</v>
      </c>
      <c r="E931" s="234" t="s">
        <v>19</v>
      </c>
      <c r="F931" s="235" t="s">
        <v>1946</v>
      </c>
      <c r="G931" s="233"/>
      <c r="H931" s="236">
        <v>0.48999999999999999</v>
      </c>
      <c r="I931" s="237"/>
      <c r="J931" s="233"/>
      <c r="K931" s="233"/>
      <c r="L931" s="238"/>
      <c r="M931" s="239"/>
      <c r="N931" s="240"/>
      <c r="O931" s="240"/>
      <c r="P931" s="240"/>
      <c r="Q931" s="240"/>
      <c r="R931" s="240"/>
      <c r="S931" s="240"/>
      <c r="T931" s="24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2" t="s">
        <v>162</v>
      </c>
      <c r="AU931" s="242" t="s">
        <v>82</v>
      </c>
      <c r="AV931" s="13" t="s">
        <v>82</v>
      </c>
      <c r="AW931" s="13" t="s">
        <v>33</v>
      </c>
      <c r="AX931" s="13" t="s">
        <v>72</v>
      </c>
      <c r="AY931" s="242" t="s">
        <v>151</v>
      </c>
    </row>
    <row r="932" s="13" customFormat="1">
      <c r="A932" s="13"/>
      <c r="B932" s="232"/>
      <c r="C932" s="233"/>
      <c r="D932" s="227" t="s">
        <v>162</v>
      </c>
      <c r="E932" s="234" t="s">
        <v>19</v>
      </c>
      <c r="F932" s="235" t="s">
        <v>1947</v>
      </c>
      <c r="G932" s="233"/>
      <c r="H932" s="236">
        <v>0.55000000000000004</v>
      </c>
      <c r="I932" s="237"/>
      <c r="J932" s="233"/>
      <c r="K932" s="233"/>
      <c r="L932" s="238"/>
      <c r="M932" s="239"/>
      <c r="N932" s="240"/>
      <c r="O932" s="240"/>
      <c r="P932" s="240"/>
      <c r="Q932" s="240"/>
      <c r="R932" s="240"/>
      <c r="S932" s="240"/>
      <c r="T932" s="241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2" t="s">
        <v>162</v>
      </c>
      <c r="AU932" s="242" t="s">
        <v>82</v>
      </c>
      <c r="AV932" s="13" t="s">
        <v>82</v>
      </c>
      <c r="AW932" s="13" t="s">
        <v>33</v>
      </c>
      <c r="AX932" s="13" t="s">
        <v>72</v>
      </c>
      <c r="AY932" s="242" t="s">
        <v>151</v>
      </c>
    </row>
    <row r="933" s="13" customFormat="1">
      <c r="A933" s="13"/>
      <c r="B933" s="232"/>
      <c r="C933" s="233"/>
      <c r="D933" s="227" t="s">
        <v>162</v>
      </c>
      <c r="E933" s="234" t="s">
        <v>19</v>
      </c>
      <c r="F933" s="235" t="s">
        <v>1948</v>
      </c>
      <c r="G933" s="233"/>
      <c r="H933" s="236">
        <v>1.1659999999999999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2" t="s">
        <v>162</v>
      </c>
      <c r="AU933" s="242" t="s">
        <v>82</v>
      </c>
      <c r="AV933" s="13" t="s">
        <v>82</v>
      </c>
      <c r="AW933" s="13" t="s">
        <v>33</v>
      </c>
      <c r="AX933" s="13" t="s">
        <v>72</v>
      </c>
      <c r="AY933" s="242" t="s">
        <v>151</v>
      </c>
    </row>
    <row r="934" s="14" customFormat="1">
      <c r="A934" s="14"/>
      <c r="B934" s="244"/>
      <c r="C934" s="245"/>
      <c r="D934" s="227" t="s">
        <v>162</v>
      </c>
      <c r="E934" s="246" t="s">
        <v>19</v>
      </c>
      <c r="F934" s="247" t="s">
        <v>204</v>
      </c>
      <c r="G934" s="245"/>
      <c r="H934" s="248">
        <v>27.879999999999995</v>
      </c>
      <c r="I934" s="249"/>
      <c r="J934" s="245"/>
      <c r="K934" s="245"/>
      <c r="L934" s="250"/>
      <c r="M934" s="251"/>
      <c r="N934" s="252"/>
      <c r="O934" s="252"/>
      <c r="P934" s="252"/>
      <c r="Q934" s="252"/>
      <c r="R934" s="252"/>
      <c r="S934" s="252"/>
      <c r="T934" s="253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4" t="s">
        <v>162</v>
      </c>
      <c r="AU934" s="254" t="s">
        <v>82</v>
      </c>
      <c r="AV934" s="14" t="s">
        <v>158</v>
      </c>
      <c r="AW934" s="14" t="s">
        <v>33</v>
      </c>
      <c r="AX934" s="14" t="s">
        <v>80</v>
      </c>
      <c r="AY934" s="254" t="s">
        <v>151</v>
      </c>
    </row>
    <row r="935" s="2" customFormat="1" ht="16.5" customHeight="1">
      <c r="A935" s="40"/>
      <c r="B935" s="41"/>
      <c r="C935" s="214" t="s">
        <v>1949</v>
      </c>
      <c r="D935" s="214" t="s">
        <v>153</v>
      </c>
      <c r="E935" s="215" t="s">
        <v>1950</v>
      </c>
      <c r="F935" s="216" t="s">
        <v>1951</v>
      </c>
      <c r="G935" s="217" t="s">
        <v>156</v>
      </c>
      <c r="H935" s="218">
        <v>10.803000000000001</v>
      </c>
      <c r="I935" s="219"/>
      <c r="J935" s="220">
        <f>ROUND(I935*H935,2)</f>
        <v>0</v>
      </c>
      <c r="K935" s="216" t="s">
        <v>157</v>
      </c>
      <c r="L935" s="46"/>
      <c r="M935" s="221" t="s">
        <v>19</v>
      </c>
      <c r="N935" s="222" t="s">
        <v>43</v>
      </c>
      <c r="O935" s="86"/>
      <c r="P935" s="223">
        <f>O935*H935</f>
        <v>0</v>
      </c>
      <c r="Q935" s="223">
        <v>0.048000000000000001</v>
      </c>
      <c r="R935" s="223">
        <f>Q935*H935</f>
        <v>0.518544</v>
      </c>
      <c r="S935" s="223">
        <v>0.048000000000000001</v>
      </c>
      <c r="T935" s="224">
        <f>S935*H935</f>
        <v>0.518544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25" t="s">
        <v>158</v>
      </c>
      <c r="AT935" s="225" t="s">
        <v>153</v>
      </c>
      <c r="AU935" s="225" t="s">
        <v>82</v>
      </c>
      <c r="AY935" s="19" t="s">
        <v>151</v>
      </c>
      <c r="BE935" s="226">
        <f>IF(N935="základní",J935,0)</f>
        <v>0</v>
      </c>
      <c r="BF935" s="226">
        <f>IF(N935="snížená",J935,0)</f>
        <v>0</v>
      </c>
      <c r="BG935" s="226">
        <f>IF(N935="zákl. přenesená",J935,0)</f>
        <v>0</v>
      </c>
      <c r="BH935" s="226">
        <f>IF(N935="sníž. přenesená",J935,0)</f>
        <v>0</v>
      </c>
      <c r="BI935" s="226">
        <f>IF(N935="nulová",J935,0)</f>
        <v>0</v>
      </c>
      <c r="BJ935" s="19" t="s">
        <v>80</v>
      </c>
      <c r="BK935" s="226">
        <f>ROUND(I935*H935,2)</f>
        <v>0</v>
      </c>
      <c r="BL935" s="19" t="s">
        <v>158</v>
      </c>
      <c r="BM935" s="225" t="s">
        <v>1952</v>
      </c>
    </row>
    <row r="936" s="2" customFormat="1">
      <c r="A936" s="40"/>
      <c r="B936" s="41"/>
      <c r="C936" s="42"/>
      <c r="D936" s="227" t="s">
        <v>160</v>
      </c>
      <c r="E936" s="42"/>
      <c r="F936" s="228" t="s">
        <v>1953</v>
      </c>
      <c r="G936" s="42"/>
      <c r="H936" s="42"/>
      <c r="I936" s="229"/>
      <c r="J936" s="42"/>
      <c r="K936" s="42"/>
      <c r="L936" s="46"/>
      <c r="M936" s="230"/>
      <c r="N936" s="231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160</v>
      </c>
      <c r="AU936" s="19" t="s">
        <v>82</v>
      </c>
    </row>
    <row r="937" s="16" customFormat="1">
      <c r="A937" s="16"/>
      <c r="B937" s="270"/>
      <c r="C937" s="271"/>
      <c r="D937" s="227" t="s">
        <v>162</v>
      </c>
      <c r="E937" s="272" t="s">
        <v>19</v>
      </c>
      <c r="F937" s="273" t="s">
        <v>1926</v>
      </c>
      <c r="G937" s="271"/>
      <c r="H937" s="272" t="s">
        <v>19</v>
      </c>
      <c r="I937" s="274"/>
      <c r="J937" s="271"/>
      <c r="K937" s="271"/>
      <c r="L937" s="275"/>
      <c r="M937" s="276"/>
      <c r="N937" s="277"/>
      <c r="O937" s="277"/>
      <c r="P937" s="277"/>
      <c r="Q937" s="277"/>
      <c r="R937" s="277"/>
      <c r="S937" s="277"/>
      <c r="T937" s="278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T937" s="279" t="s">
        <v>162</v>
      </c>
      <c r="AU937" s="279" t="s">
        <v>82</v>
      </c>
      <c r="AV937" s="16" t="s">
        <v>80</v>
      </c>
      <c r="AW937" s="16" t="s">
        <v>33</v>
      </c>
      <c r="AX937" s="16" t="s">
        <v>72</v>
      </c>
      <c r="AY937" s="279" t="s">
        <v>151</v>
      </c>
    </row>
    <row r="938" s="16" customFormat="1">
      <c r="A938" s="16"/>
      <c r="B938" s="270"/>
      <c r="C938" s="271"/>
      <c r="D938" s="227" t="s">
        <v>162</v>
      </c>
      <c r="E938" s="272" t="s">
        <v>19</v>
      </c>
      <c r="F938" s="273" t="s">
        <v>1927</v>
      </c>
      <c r="G938" s="271"/>
      <c r="H938" s="272" t="s">
        <v>19</v>
      </c>
      <c r="I938" s="274"/>
      <c r="J938" s="271"/>
      <c r="K938" s="271"/>
      <c r="L938" s="275"/>
      <c r="M938" s="276"/>
      <c r="N938" s="277"/>
      <c r="O938" s="277"/>
      <c r="P938" s="277"/>
      <c r="Q938" s="277"/>
      <c r="R938" s="277"/>
      <c r="S938" s="277"/>
      <c r="T938" s="278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T938" s="279" t="s">
        <v>162</v>
      </c>
      <c r="AU938" s="279" t="s">
        <v>82</v>
      </c>
      <c r="AV938" s="16" t="s">
        <v>80</v>
      </c>
      <c r="AW938" s="16" t="s">
        <v>33</v>
      </c>
      <c r="AX938" s="16" t="s">
        <v>72</v>
      </c>
      <c r="AY938" s="279" t="s">
        <v>151</v>
      </c>
    </row>
    <row r="939" s="13" customFormat="1">
      <c r="A939" s="13"/>
      <c r="B939" s="232"/>
      <c r="C939" s="233"/>
      <c r="D939" s="227" t="s">
        <v>162</v>
      </c>
      <c r="E939" s="234" t="s">
        <v>19</v>
      </c>
      <c r="F939" s="235" t="s">
        <v>1824</v>
      </c>
      <c r="G939" s="233"/>
      <c r="H939" s="236">
        <v>0</v>
      </c>
      <c r="I939" s="237"/>
      <c r="J939" s="233"/>
      <c r="K939" s="233"/>
      <c r="L939" s="238"/>
      <c r="M939" s="239"/>
      <c r="N939" s="240"/>
      <c r="O939" s="240"/>
      <c r="P939" s="240"/>
      <c r="Q939" s="240"/>
      <c r="R939" s="240"/>
      <c r="S939" s="240"/>
      <c r="T939" s="24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2" t="s">
        <v>162</v>
      </c>
      <c r="AU939" s="242" t="s">
        <v>82</v>
      </c>
      <c r="AV939" s="13" t="s">
        <v>82</v>
      </c>
      <c r="AW939" s="13" t="s">
        <v>33</v>
      </c>
      <c r="AX939" s="13" t="s">
        <v>72</v>
      </c>
      <c r="AY939" s="242" t="s">
        <v>151</v>
      </c>
    </row>
    <row r="940" s="13" customFormat="1">
      <c r="A940" s="13"/>
      <c r="B940" s="232"/>
      <c r="C940" s="233"/>
      <c r="D940" s="227" t="s">
        <v>162</v>
      </c>
      <c r="E940" s="234" t="s">
        <v>19</v>
      </c>
      <c r="F940" s="235" t="s">
        <v>1825</v>
      </c>
      <c r="G940" s="233"/>
      <c r="H940" s="236">
        <v>0</v>
      </c>
      <c r="I940" s="237"/>
      <c r="J940" s="233"/>
      <c r="K940" s="233"/>
      <c r="L940" s="238"/>
      <c r="M940" s="239"/>
      <c r="N940" s="240"/>
      <c r="O940" s="240"/>
      <c r="P940" s="240"/>
      <c r="Q940" s="240"/>
      <c r="R940" s="240"/>
      <c r="S940" s="240"/>
      <c r="T940" s="24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2" t="s">
        <v>162</v>
      </c>
      <c r="AU940" s="242" t="s">
        <v>82</v>
      </c>
      <c r="AV940" s="13" t="s">
        <v>82</v>
      </c>
      <c r="AW940" s="13" t="s">
        <v>33</v>
      </c>
      <c r="AX940" s="13" t="s">
        <v>72</v>
      </c>
      <c r="AY940" s="242" t="s">
        <v>151</v>
      </c>
    </row>
    <row r="941" s="13" customFormat="1">
      <c r="A941" s="13"/>
      <c r="B941" s="232"/>
      <c r="C941" s="233"/>
      <c r="D941" s="227" t="s">
        <v>162</v>
      </c>
      <c r="E941" s="234" t="s">
        <v>19</v>
      </c>
      <c r="F941" s="235" t="s">
        <v>1826</v>
      </c>
      <c r="G941" s="233"/>
      <c r="H941" s="236">
        <v>0</v>
      </c>
      <c r="I941" s="237"/>
      <c r="J941" s="233"/>
      <c r="K941" s="233"/>
      <c r="L941" s="238"/>
      <c r="M941" s="239"/>
      <c r="N941" s="240"/>
      <c r="O941" s="240"/>
      <c r="P941" s="240"/>
      <c r="Q941" s="240"/>
      <c r="R941" s="240"/>
      <c r="S941" s="240"/>
      <c r="T941" s="24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2" t="s">
        <v>162</v>
      </c>
      <c r="AU941" s="242" t="s">
        <v>82</v>
      </c>
      <c r="AV941" s="13" t="s">
        <v>82</v>
      </c>
      <c r="AW941" s="13" t="s">
        <v>33</v>
      </c>
      <c r="AX941" s="13" t="s">
        <v>72</v>
      </c>
      <c r="AY941" s="242" t="s">
        <v>151</v>
      </c>
    </row>
    <row r="942" s="13" customFormat="1">
      <c r="A942" s="13"/>
      <c r="B942" s="232"/>
      <c r="C942" s="233"/>
      <c r="D942" s="227" t="s">
        <v>162</v>
      </c>
      <c r="E942" s="234" t="s">
        <v>19</v>
      </c>
      <c r="F942" s="235" t="s">
        <v>1827</v>
      </c>
      <c r="G942" s="233"/>
      <c r="H942" s="236">
        <v>0</v>
      </c>
      <c r="I942" s="237"/>
      <c r="J942" s="233"/>
      <c r="K942" s="233"/>
      <c r="L942" s="238"/>
      <c r="M942" s="239"/>
      <c r="N942" s="240"/>
      <c r="O942" s="240"/>
      <c r="P942" s="240"/>
      <c r="Q942" s="240"/>
      <c r="R942" s="240"/>
      <c r="S942" s="240"/>
      <c r="T942" s="241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2" t="s">
        <v>162</v>
      </c>
      <c r="AU942" s="242" t="s">
        <v>82</v>
      </c>
      <c r="AV942" s="13" t="s">
        <v>82</v>
      </c>
      <c r="AW942" s="13" t="s">
        <v>33</v>
      </c>
      <c r="AX942" s="13" t="s">
        <v>72</v>
      </c>
      <c r="AY942" s="242" t="s">
        <v>151</v>
      </c>
    </row>
    <row r="943" s="13" customFormat="1">
      <c r="A943" s="13"/>
      <c r="B943" s="232"/>
      <c r="C943" s="233"/>
      <c r="D943" s="227" t="s">
        <v>162</v>
      </c>
      <c r="E943" s="234" t="s">
        <v>19</v>
      </c>
      <c r="F943" s="235" t="s">
        <v>1874</v>
      </c>
      <c r="G943" s="233"/>
      <c r="H943" s="236">
        <v>10.803000000000001</v>
      </c>
      <c r="I943" s="237"/>
      <c r="J943" s="233"/>
      <c r="K943" s="233"/>
      <c r="L943" s="238"/>
      <c r="M943" s="239"/>
      <c r="N943" s="240"/>
      <c r="O943" s="240"/>
      <c r="P943" s="240"/>
      <c r="Q943" s="240"/>
      <c r="R943" s="240"/>
      <c r="S943" s="240"/>
      <c r="T943" s="24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2" t="s">
        <v>162</v>
      </c>
      <c r="AU943" s="242" t="s">
        <v>82</v>
      </c>
      <c r="AV943" s="13" t="s">
        <v>82</v>
      </c>
      <c r="AW943" s="13" t="s">
        <v>33</v>
      </c>
      <c r="AX943" s="13" t="s">
        <v>72</v>
      </c>
      <c r="AY943" s="242" t="s">
        <v>151</v>
      </c>
    </row>
    <row r="944" s="13" customFormat="1">
      <c r="A944" s="13"/>
      <c r="B944" s="232"/>
      <c r="C944" s="233"/>
      <c r="D944" s="227" t="s">
        <v>162</v>
      </c>
      <c r="E944" s="234" t="s">
        <v>19</v>
      </c>
      <c r="F944" s="235" t="s">
        <v>1859</v>
      </c>
      <c r="G944" s="233"/>
      <c r="H944" s="236">
        <v>0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2" t="s">
        <v>162</v>
      </c>
      <c r="AU944" s="242" t="s">
        <v>82</v>
      </c>
      <c r="AV944" s="13" t="s">
        <v>82</v>
      </c>
      <c r="AW944" s="13" t="s">
        <v>33</v>
      </c>
      <c r="AX944" s="13" t="s">
        <v>72</v>
      </c>
      <c r="AY944" s="242" t="s">
        <v>151</v>
      </c>
    </row>
    <row r="945" s="13" customFormat="1">
      <c r="A945" s="13"/>
      <c r="B945" s="232"/>
      <c r="C945" s="233"/>
      <c r="D945" s="227" t="s">
        <v>162</v>
      </c>
      <c r="E945" s="234" t="s">
        <v>19</v>
      </c>
      <c r="F945" s="235" t="s">
        <v>1860</v>
      </c>
      <c r="G945" s="233"/>
      <c r="H945" s="236">
        <v>0</v>
      </c>
      <c r="I945" s="237"/>
      <c r="J945" s="233"/>
      <c r="K945" s="233"/>
      <c r="L945" s="238"/>
      <c r="M945" s="239"/>
      <c r="N945" s="240"/>
      <c r="O945" s="240"/>
      <c r="P945" s="240"/>
      <c r="Q945" s="240"/>
      <c r="R945" s="240"/>
      <c r="S945" s="240"/>
      <c r="T945" s="24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2" t="s">
        <v>162</v>
      </c>
      <c r="AU945" s="242" t="s">
        <v>82</v>
      </c>
      <c r="AV945" s="13" t="s">
        <v>82</v>
      </c>
      <c r="AW945" s="13" t="s">
        <v>33</v>
      </c>
      <c r="AX945" s="13" t="s">
        <v>72</v>
      </c>
      <c r="AY945" s="242" t="s">
        <v>151</v>
      </c>
    </row>
    <row r="946" s="13" customFormat="1">
      <c r="A946" s="13"/>
      <c r="B946" s="232"/>
      <c r="C946" s="233"/>
      <c r="D946" s="227" t="s">
        <v>162</v>
      </c>
      <c r="E946" s="234" t="s">
        <v>19</v>
      </c>
      <c r="F946" s="235" t="s">
        <v>1861</v>
      </c>
      <c r="G946" s="233"/>
      <c r="H946" s="236">
        <v>0</v>
      </c>
      <c r="I946" s="237"/>
      <c r="J946" s="233"/>
      <c r="K946" s="233"/>
      <c r="L946" s="238"/>
      <c r="M946" s="239"/>
      <c r="N946" s="240"/>
      <c r="O946" s="240"/>
      <c r="P946" s="240"/>
      <c r="Q946" s="240"/>
      <c r="R946" s="240"/>
      <c r="S946" s="240"/>
      <c r="T946" s="24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2" t="s">
        <v>162</v>
      </c>
      <c r="AU946" s="242" t="s">
        <v>82</v>
      </c>
      <c r="AV946" s="13" t="s">
        <v>82</v>
      </c>
      <c r="AW946" s="13" t="s">
        <v>33</v>
      </c>
      <c r="AX946" s="13" t="s">
        <v>72</v>
      </c>
      <c r="AY946" s="242" t="s">
        <v>151</v>
      </c>
    </row>
    <row r="947" s="13" customFormat="1">
      <c r="A947" s="13"/>
      <c r="B947" s="232"/>
      <c r="C947" s="233"/>
      <c r="D947" s="227" t="s">
        <v>162</v>
      </c>
      <c r="E947" s="234" t="s">
        <v>19</v>
      </c>
      <c r="F947" s="235" t="s">
        <v>1862</v>
      </c>
      <c r="G947" s="233"/>
      <c r="H947" s="236">
        <v>0</v>
      </c>
      <c r="I947" s="237"/>
      <c r="J947" s="233"/>
      <c r="K947" s="233"/>
      <c r="L947" s="238"/>
      <c r="M947" s="239"/>
      <c r="N947" s="240"/>
      <c r="O947" s="240"/>
      <c r="P947" s="240"/>
      <c r="Q947" s="240"/>
      <c r="R947" s="240"/>
      <c r="S947" s="240"/>
      <c r="T947" s="24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2" t="s">
        <v>162</v>
      </c>
      <c r="AU947" s="242" t="s">
        <v>82</v>
      </c>
      <c r="AV947" s="13" t="s">
        <v>82</v>
      </c>
      <c r="AW947" s="13" t="s">
        <v>33</v>
      </c>
      <c r="AX947" s="13" t="s">
        <v>72</v>
      </c>
      <c r="AY947" s="242" t="s">
        <v>151</v>
      </c>
    </row>
    <row r="948" s="14" customFormat="1">
      <c r="A948" s="14"/>
      <c r="B948" s="244"/>
      <c r="C948" s="245"/>
      <c r="D948" s="227" t="s">
        <v>162</v>
      </c>
      <c r="E948" s="246" t="s">
        <v>19</v>
      </c>
      <c r="F948" s="247" t="s">
        <v>204</v>
      </c>
      <c r="G948" s="245"/>
      <c r="H948" s="248">
        <v>10.803000000000001</v>
      </c>
      <c r="I948" s="249"/>
      <c r="J948" s="245"/>
      <c r="K948" s="245"/>
      <c r="L948" s="250"/>
      <c r="M948" s="251"/>
      <c r="N948" s="252"/>
      <c r="O948" s="252"/>
      <c r="P948" s="252"/>
      <c r="Q948" s="252"/>
      <c r="R948" s="252"/>
      <c r="S948" s="252"/>
      <c r="T948" s="253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4" t="s">
        <v>162</v>
      </c>
      <c r="AU948" s="254" t="s">
        <v>82</v>
      </c>
      <c r="AV948" s="14" t="s">
        <v>158</v>
      </c>
      <c r="AW948" s="14" t="s">
        <v>33</v>
      </c>
      <c r="AX948" s="14" t="s">
        <v>80</v>
      </c>
      <c r="AY948" s="254" t="s">
        <v>151</v>
      </c>
    </row>
    <row r="949" s="2" customFormat="1" ht="16.5" customHeight="1">
      <c r="A949" s="40"/>
      <c r="B949" s="41"/>
      <c r="C949" s="214" t="s">
        <v>1954</v>
      </c>
      <c r="D949" s="214" t="s">
        <v>153</v>
      </c>
      <c r="E949" s="215" t="s">
        <v>1955</v>
      </c>
      <c r="F949" s="216" t="s">
        <v>1956</v>
      </c>
      <c r="G949" s="217" t="s">
        <v>156</v>
      </c>
      <c r="H949" s="218">
        <v>18.846</v>
      </c>
      <c r="I949" s="219"/>
      <c r="J949" s="220">
        <f>ROUND(I949*H949,2)</f>
        <v>0</v>
      </c>
      <c r="K949" s="216" t="s">
        <v>157</v>
      </c>
      <c r="L949" s="46"/>
      <c r="M949" s="221" t="s">
        <v>19</v>
      </c>
      <c r="N949" s="222" t="s">
        <v>43</v>
      </c>
      <c r="O949" s="86"/>
      <c r="P949" s="223">
        <f>O949*H949</f>
        <v>0</v>
      </c>
      <c r="Q949" s="223">
        <v>0</v>
      </c>
      <c r="R949" s="223">
        <f>Q949*H949</f>
        <v>0</v>
      </c>
      <c r="S949" s="223">
        <v>0</v>
      </c>
      <c r="T949" s="224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5" t="s">
        <v>158</v>
      </c>
      <c r="AT949" s="225" t="s">
        <v>153</v>
      </c>
      <c r="AU949" s="225" t="s">
        <v>82</v>
      </c>
      <c r="AY949" s="19" t="s">
        <v>151</v>
      </c>
      <c r="BE949" s="226">
        <f>IF(N949="základní",J949,0)</f>
        <v>0</v>
      </c>
      <c r="BF949" s="226">
        <f>IF(N949="snížená",J949,0)</f>
        <v>0</v>
      </c>
      <c r="BG949" s="226">
        <f>IF(N949="zákl. přenesená",J949,0)</f>
        <v>0</v>
      </c>
      <c r="BH949" s="226">
        <f>IF(N949="sníž. přenesená",J949,0)</f>
        <v>0</v>
      </c>
      <c r="BI949" s="226">
        <f>IF(N949="nulová",J949,0)</f>
        <v>0</v>
      </c>
      <c r="BJ949" s="19" t="s">
        <v>80</v>
      </c>
      <c r="BK949" s="226">
        <f>ROUND(I949*H949,2)</f>
        <v>0</v>
      </c>
      <c r="BL949" s="19" t="s">
        <v>158</v>
      </c>
      <c r="BM949" s="225" t="s">
        <v>1957</v>
      </c>
    </row>
    <row r="950" s="2" customFormat="1">
      <c r="A950" s="40"/>
      <c r="B950" s="41"/>
      <c r="C950" s="42"/>
      <c r="D950" s="227" t="s">
        <v>160</v>
      </c>
      <c r="E950" s="42"/>
      <c r="F950" s="228" t="s">
        <v>1958</v>
      </c>
      <c r="G950" s="42"/>
      <c r="H950" s="42"/>
      <c r="I950" s="229"/>
      <c r="J950" s="42"/>
      <c r="K950" s="42"/>
      <c r="L950" s="46"/>
      <c r="M950" s="230"/>
      <c r="N950" s="231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160</v>
      </c>
      <c r="AU950" s="19" t="s">
        <v>82</v>
      </c>
    </row>
    <row r="951" s="2" customFormat="1">
      <c r="A951" s="40"/>
      <c r="B951" s="41"/>
      <c r="C951" s="42"/>
      <c r="D951" s="227" t="s">
        <v>175</v>
      </c>
      <c r="E951" s="42"/>
      <c r="F951" s="243" t="s">
        <v>1938</v>
      </c>
      <c r="G951" s="42"/>
      <c r="H951" s="42"/>
      <c r="I951" s="229"/>
      <c r="J951" s="42"/>
      <c r="K951" s="42"/>
      <c r="L951" s="46"/>
      <c r="M951" s="230"/>
      <c r="N951" s="231"/>
      <c r="O951" s="86"/>
      <c r="P951" s="86"/>
      <c r="Q951" s="86"/>
      <c r="R951" s="86"/>
      <c r="S951" s="86"/>
      <c r="T951" s="87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T951" s="19" t="s">
        <v>175</v>
      </c>
      <c r="AU951" s="19" t="s">
        <v>82</v>
      </c>
    </row>
    <row r="952" s="16" customFormat="1">
      <c r="A952" s="16"/>
      <c r="B952" s="270"/>
      <c r="C952" s="271"/>
      <c r="D952" s="227" t="s">
        <v>162</v>
      </c>
      <c r="E952" s="272" t="s">
        <v>19</v>
      </c>
      <c r="F952" s="273" t="s">
        <v>1926</v>
      </c>
      <c r="G952" s="271"/>
      <c r="H952" s="272" t="s">
        <v>19</v>
      </c>
      <c r="I952" s="274"/>
      <c r="J952" s="271"/>
      <c r="K952" s="271"/>
      <c r="L952" s="275"/>
      <c r="M952" s="276"/>
      <c r="N952" s="277"/>
      <c r="O952" s="277"/>
      <c r="P952" s="277"/>
      <c r="Q952" s="277"/>
      <c r="R952" s="277"/>
      <c r="S952" s="277"/>
      <c r="T952" s="278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T952" s="279" t="s">
        <v>162</v>
      </c>
      <c r="AU952" s="279" t="s">
        <v>82</v>
      </c>
      <c r="AV952" s="16" t="s">
        <v>80</v>
      </c>
      <c r="AW952" s="16" t="s">
        <v>33</v>
      </c>
      <c r="AX952" s="16" t="s">
        <v>72</v>
      </c>
      <c r="AY952" s="279" t="s">
        <v>151</v>
      </c>
    </row>
    <row r="953" s="16" customFormat="1">
      <c r="A953" s="16"/>
      <c r="B953" s="270"/>
      <c r="C953" s="271"/>
      <c r="D953" s="227" t="s">
        <v>162</v>
      </c>
      <c r="E953" s="272" t="s">
        <v>19</v>
      </c>
      <c r="F953" s="273" t="s">
        <v>1959</v>
      </c>
      <c r="G953" s="271"/>
      <c r="H953" s="272" t="s">
        <v>19</v>
      </c>
      <c r="I953" s="274"/>
      <c r="J953" s="271"/>
      <c r="K953" s="271"/>
      <c r="L953" s="275"/>
      <c r="M953" s="276"/>
      <c r="N953" s="277"/>
      <c r="O953" s="277"/>
      <c r="P953" s="277"/>
      <c r="Q953" s="277"/>
      <c r="R953" s="277"/>
      <c r="S953" s="277"/>
      <c r="T953" s="278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T953" s="279" t="s">
        <v>162</v>
      </c>
      <c r="AU953" s="279" t="s">
        <v>82</v>
      </c>
      <c r="AV953" s="16" t="s">
        <v>80</v>
      </c>
      <c r="AW953" s="16" t="s">
        <v>33</v>
      </c>
      <c r="AX953" s="16" t="s">
        <v>72</v>
      </c>
      <c r="AY953" s="279" t="s">
        <v>151</v>
      </c>
    </row>
    <row r="954" s="13" customFormat="1">
      <c r="A954" s="13"/>
      <c r="B954" s="232"/>
      <c r="C954" s="233"/>
      <c r="D954" s="227" t="s">
        <v>162</v>
      </c>
      <c r="E954" s="234" t="s">
        <v>19</v>
      </c>
      <c r="F954" s="235" t="s">
        <v>1824</v>
      </c>
      <c r="G954" s="233"/>
      <c r="H954" s="236">
        <v>0</v>
      </c>
      <c r="I954" s="237"/>
      <c r="J954" s="233"/>
      <c r="K954" s="233"/>
      <c r="L954" s="238"/>
      <c r="M954" s="239"/>
      <c r="N954" s="240"/>
      <c r="O954" s="240"/>
      <c r="P954" s="240"/>
      <c r="Q954" s="240"/>
      <c r="R954" s="240"/>
      <c r="S954" s="240"/>
      <c r="T954" s="24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2" t="s">
        <v>162</v>
      </c>
      <c r="AU954" s="242" t="s">
        <v>82</v>
      </c>
      <c r="AV954" s="13" t="s">
        <v>82</v>
      </c>
      <c r="AW954" s="13" t="s">
        <v>33</v>
      </c>
      <c r="AX954" s="13" t="s">
        <v>72</v>
      </c>
      <c r="AY954" s="242" t="s">
        <v>151</v>
      </c>
    </row>
    <row r="955" s="13" customFormat="1">
      <c r="A955" s="13"/>
      <c r="B955" s="232"/>
      <c r="C955" s="233"/>
      <c r="D955" s="227" t="s">
        <v>162</v>
      </c>
      <c r="E955" s="234" t="s">
        <v>19</v>
      </c>
      <c r="F955" s="235" t="s">
        <v>1929</v>
      </c>
      <c r="G955" s="233"/>
      <c r="H955" s="236">
        <v>6.4829999999999997</v>
      </c>
      <c r="I955" s="237"/>
      <c r="J955" s="233"/>
      <c r="K955" s="233"/>
      <c r="L955" s="238"/>
      <c r="M955" s="239"/>
      <c r="N955" s="240"/>
      <c r="O955" s="240"/>
      <c r="P955" s="240"/>
      <c r="Q955" s="240"/>
      <c r="R955" s="240"/>
      <c r="S955" s="240"/>
      <c r="T955" s="24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2" t="s">
        <v>162</v>
      </c>
      <c r="AU955" s="242" t="s">
        <v>82</v>
      </c>
      <c r="AV955" s="13" t="s">
        <v>82</v>
      </c>
      <c r="AW955" s="13" t="s">
        <v>33</v>
      </c>
      <c r="AX955" s="13" t="s">
        <v>72</v>
      </c>
      <c r="AY955" s="242" t="s">
        <v>151</v>
      </c>
    </row>
    <row r="956" s="13" customFormat="1">
      <c r="A956" s="13"/>
      <c r="B956" s="232"/>
      <c r="C956" s="233"/>
      <c r="D956" s="227" t="s">
        <v>162</v>
      </c>
      <c r="E956" s="234" t="s">
        <v>19</v>
      </c>
      <c r="F956" s="235" t="s">
        <v>1826</v>
      </c>
      <c r="G956" s="233"/>
      <c r="H956" s="236">
        <v>0</v>
      </c>
      <c r="I956" s="237"/>
      <c r="J956" s="233"/>
      <c r="K956" s="233"/>
      <c r="L956" s="238"/>
      <c r="M956" s="239"/>
      <c r="N956" s="240"/>
      <c r="O956" s="240"/>
      <c r="P956" s="240"/>
      <c r="Q956" s="240"/>
      <c r="R956" s="240"/>
      <c r="S956" s="240"/>
      <c r="T956" s="24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2" t="s">
        <v>162</v>
      </c>
      <c r="AU956" s="242" t="s">
        <v>82</v>
      </c>
      <c r="AV956" s="13" t="s">
        <v>82</v>
      </c>
      <c r="AW956" s="13" t="s">
        <v>33</v>
      </c>
      <c r="AX956" s="13" t="s">
        <v>72</v>
      </c>
      <c r="AY956" s="242" t="s">
        <v>151</v>
      </c>
    </row>
    <row r="957" s="13" customFormat="1">
      <c r="A957" s="13"/>
      <c r="B957" s="232"/>
      <c r="C957" s="233"/>
      <c r="D957" s="227" t="s">
        <v>162</v>
      </c>
      <c r="E957" s="234" t="s">
        <v>19</v>
      </c>
      <c r="F957" s="235" t="s">
        <v>1827</v>
      </c>
      <c r="G957" s="233"/>
      <c r="H957" s="236">
        <v>0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2" t="s">
        <v>162</v>
      </c>
      <c r="AU957" s="242" t="s">
        <v>82</v>
      </c>
      <c r="AV957" s="13" t="s">
        <v>82</v>
      </c>
      <c r="AW957" s="13" t="s">
        <v>33</v>
      </c>
      <c r="AX957" s="13" t="s">
        <v>72</v>
      </c>
      <c r="AY957" s="242" t="s">
        <v>151</v>
      </c>
    </row>
    <row r="958" s="13" customFormat="1">
      <c r="A958" s="13"/>
      <c r="B958" s="232"/>
      <c r="C958" s="233"/>
      <c r="D958" s="227" t="s">
        <v>162</v>
      </c>
      <c r="E958" s="234" t="s">
        <v>19</v>
      </c>
      <c r="F958" s="235" t="s">
        <v>1874</v>
      </c>
      <c r="G958" s="233"/>
      <c r="H958" s="236">
        <v>10.803000000000001</v>
      </c>
      <c r="I958" s="237"/>
      <c r="J958" s="233"/>
      <c r="K958" s="233"/>
      <c r="L958" s="238"/>
      <c r="M958" s="239"/>
      <c r="N958" s="240"/>
      <c r="O958" s="240"/>
      <c r="P958" s="240"/>
      <c r="Q958" s="240"/>
      <c r="R958" s="240"/>
      <c r="S958" s="240"/>
      <c r="T958" s="24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2" t="s">
        <v>162</v>
      </c>
      <c r="AU958" s="242" t="s">
        <v>82</v>
      </c>
      <c r="AV958" s="13" t="s">
        <v>82</v>
      </c>
      <c r="AW958" s="13" t="s">
        <v>33</v>
      </c>
      <c r="AX958" s="13" t="s">
        <v>72</v>
      </c>
      <c r="AY958" s="242" t="s">
        <v>151</v>
      </c>
    </row>
    <row r="959" s="13" customFormat="1">
      <c r="A959" s="13"/>
      <c r="B959" s="232"/>
      <c r="C959" s="233"/>
      <c r="D959" s="227" t="s">
        <v>162</v>
      </c>
      <c r="E959" s="234" t="s">
        <v>19</v>
      </c>
      <c r="F959" s="235" t="s">
        <v>1859</v>
      </c>
      <c r="G959" s="233"/>
      <c r="H959" s="236">
        <v>0</v>
      </c>
      <c r="I959" s="237"/>
      <c r="J959" s="233"/>
      <c r="K959" s="233"/>
      <c r="L959" s="238"/>
      <c r="M959" s="239"/>
      <c r="N959" s="240"/>
      <c r="O959" s="240"/>
      <c r="P959" s="240"/>
      <c r="Q959" s="240"/>
      <c r="R959" s="240"/>
      <c r="S959" s="240"/>
      <c r="T959" s="241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2" t="s">
        <v>162</v>
      </c>
      <c r="AU959" s="242" t="s">
        <v>82</v>
      </c>
      <c r="AV959" s="13" t="s">
        <v>82</v>
      </c>
      <c r="AW959" s="13" t="s">
        <v>33</v>
      </c>
      <c r="AX959" s="13" t="s">
        <v>72</v>
      </c>
      <c r="AY959" s="242" t="s">
        <v>151</v>
      </c>
    </row>
    <row r="960" s="13" customFormat="1">
      <c r="A960" s="13"/>
      <c r="B960" s="232"/>
      <c r="C960" s="233"/>
      <c r="D960" s="227" t="s">
        <v>162</v>
      </c>
      <c r="E960" s="234" t="s">
        <v>19</v>
      </c>
      <c r="F960" s="235" t="s">
        <v>1839</v>
      </c>
      <c r="G960" s="233"/>
      <c r="H960" s="236">
        <v>0.73499999999999999</v>
      </c>
      <c r="I960" s="237"/>
      <c r="J960" s="233"/>
      <c r="K960" s="233"/>
      <c r="L960" s="238"/>
      <c r="M960" s="239"/>
      <c r="N960" s="240"/>
      <c r="O960" s="240"/>
      <c r="P960" s="240"/>
      <c r="Q960" s="240"/>
      <c r="R960" s="240"/>
      <c r="S960" s="240"/>
      <c r="T960" s="24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2" t="s">
        <v>162</v>
      </c>
      <c r="AU960" s="242" t="s">
        <v>82</v>
      </c>
      <c r="AV960" s="13" t="s">
        <v>82</v>
      </c>
      <c r="AW960" s="13" t="s">
        <v>33</v>
      </c>
      <c r="AX960" s="13" t="s">
        <v>72</v>
      </c>
      <c r="AY960" s="242" t="s">
        <v>151</v>
      </c>
    </row>
    <row r="961" s="13" customFormat="1">
      <c r="A961" s="13"/>
      <c r="B961" s="232"/>
      <c r="C961" s="233"/>
      <c r="D961" s="227" t="s">
        <v>162</v>
      </c>
      <c r="E961" s="234" t="s">
        <v>19</v>
      </c>
      <c r="F961" s="235" t="s">
        <v>1840</v>
      </c>
      <c r="G961" s="233"/>
      <c r="H961" s="236">
        <v>0.82499999999999996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2" t="s">
        <v>162</v>
      </c>
      <c r="AU961" s="242" t="s">
        <v>82</v>
      </c>
      <c r="AV961" s="13" t="s">
        <v>82</v>
      </c>
      <c r="AW961" s="13" t="s">
        <v>33</v>
      </c>
      <c r="AX961" s="13" t="s">
        <v>72</v>
      </c>
      <c r="AY961" s="242" t="s">
        <v>151</v>
      </c>
    </row>
    <row r="962" s="13" customFormat="1">
      <c r="A962" s="13"/>
      <c r="B962" s="232"/>
      <c r="C962" s="233"/>
      <c r="D962" s="227" t="s">
        <v>162</v>
      </c>
      <c r="E962" s="234" t="s">
        <v>19</v>
      </c>
      <c r="F962" s="235" t="s">
        <v>1862</v>
      </c>
      <c r="G962" s="233"/>
      <c r="H962" s="236">
        <v>0</v>
      </c>
      <c r="I962" s="237"/>
      <c r="J962" s="233"/>
      <c r="K962" s="233"/>
      <c r="L962" s="238"/>
      <c r="M962" s="239"/>
      <c r="N962" s="240"/>
      <c r="O962" s="240"/>
      <c r="P962" s="240"/>
      <c r="Q962" s="240"/>
      <c r="R962" s="240"/>
      <c r="S962" s="240"/>
      <c r="T962" s="24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2" t="s">
        <v>162</v>
      </c>
      <c r="AU962" s="242" t="s">
        <v>82</v>
      </c>
      <c r="AV962" s="13" t="s">
        <v>82</v>
      </c>
      <c r="AW962" s="13" t="s">
        <v>33</v>
      </c>
      <c r="AX962" s="13" t="s">
        <v>72</v>
      </c>
      <c r="AY962" s="242" t="s">
        <v>151</v>
      </c>
    </row>
    <row r="963" s="14" customFormat="1">
      <c r="A963" s="14"/>
      <c r="B963" s="244"/>
      <c r="C963" s="245"/>
      <c r="D963" s="227" t="s">
        <v>162</v>
      </c>
      <c r="E963" s="246" t="s">
        <v>19</v>
      </c>
      <c r="F963" s="247" t="s">
        <v>204</v>
      </c>
      <c r="G963" s="245"/>
      <c r="H963" s="248">
        <v>18.846</v>
      </c>
      <c r="I963" s="249"/>
      <c r="J963" s="245"/>
      <c r="K963" s="245"/>
      <c r="L963" s="250"/>
      <c r="M963" s="251"/>
      <c r="N963" s="252"/>
      <c r="O963" s="252"/>
      <c r="P963" s="252"/>
      <c r="Q963" s="252"/>
      <c r="R963" s="252"/>
      <c r="S963" s="252"/>
      <c r="T963" s="253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4" t="s">
        <v>162</v>
      </c>
      <c r="AU963" s="254" t="s">
        <v>82</v>
      </c>
      <c r="AV963" s="14" t="s">
        <v>158</v>
      </c>
      <c r="AW963" s="14" t="s">
        <v>33</v>
      </c>
      <c r="AX963" s="14" t="s">
        <v>80</v>
      </c>
      <c r="AY963" s="254" t="s">
        <v>151</v>
      </c>
    </row>
    <row r="964" s="2" customFormat="1" ht="16.5" customHeight="1">
      <c r="A964" s="40"/>
      <c r="B964" s="41"/>
      <c r="C964" s="214" t="s">
        <v>1960</v>
      </c>
      <c r="D964" s="214" t="s">
        <v>153</v>
      </c>
      <c r="E964" s="215" t="s">
        <v>1961</v>
      </c>
      <c r="F964" s="216" t="s">
        <v>1962</v>
      </c>
      <c r="G964" s="217" t="s">
        <v>156</v>
      </c>
      <c r="H964" s="218">
        <v>13.743</v>
      </c>
      <c r="I964" s="219"/>
      <c r="J964" s="220">
        <f>ROUND(I964*H964,2)</f>
        <v>0</v>
      </c>
      <c r="K964" s="216" t="s">
        <v>157</v>
      </c>
      <c r="L964" s="46"/>
      <c r="M964" s="221" t="s">
        <v>19</v>
      </c>
      <c r="N964" s="222" t="s">
        <v>43</v>
      </c>
      <c r="O964" s="86"/>
      <c r="P964" s="223">
        <f>O964*H964</f>
        <v>0</v>
      </c>
      <c r="Q964" s="223">
        <v>0</v>
      </c>
      <c r="R964" s="223">
        <f>Q964*H964</f>
        <v>0</v>
      </c>
      <c r="S964" s="223">
        <v>0</v>
      </c>
      <c r="T964" s="224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25" t="s">
        <v>158</v>
      </c>
      <c r="AT964" s="225" t="s">
        <v>153</v>
      </c>
      <c r="AU964" s="225" t="s">
        <v>82</v>
      </c>
      <c r="AY964" s="19" t="s">
        <v>151</v>
      </c>
      <c r="BE964" s="226">
        <f>IF(N964="základní",J964,0)</f>
        <v>0</v>
      </c>
      <c r="BF964" s="226">
        <f>IF(N964="snížená",J964,0)</f>
        <v>0</v>
      </c>
      <c r="BG964" s="226">
        <f>IF(N964="zákl. přenesená",J964,0)</f>
        <v>0</v>
      </c>
      <c r="BH964" s="226">
        <f>IF(N964="sníž. přenesená",J964,0)</f>
        <v>0</v>
      </c>
      <c r="BI964" s="226">
        <f>IF(N964="nulová",J964,0)</f>
        <v>0</v>
      </c>
      <c r="BJ964" s="19" t="s">
        <v>80</v>
      </c>
      <c r="BK964" s="226">
        <f>ROUND(I964*H964,2)</f>
        <v>0</v>
      </c>
      <c r="BL964" s="19" t="s">
        <v>158</v>
      </c>
      <c r="BM964" s="225" t="s">
        <v>1963</v>
      </c>
    </row>
    <row r="965" s="2" customFormat="1">
      <c r="A965" s="40"/>
      <c r="B965" s="41"/>
      <c r="C965" s="42"/>
      <c r="D965" s="227" t="s">
        <v>160</v>
      </c>
      <c r="E965" s="42"/>
      <c r="F965" s="228" t="s">
        <v>1964</v>
      </c>
      <c r="G965" s="42"/>
      <c r="H965" s="42"/>
      <c r="I965" s="229"/>
      <c r="J965" s="42"/>
      <c r="K965" s="42"/>
      <c r="L965" s="46"/>
      <c r="M965" s="230"/>
      <c r="N965" s="231"/>
      <c r="O965" s="86"/>
      <c r="P965" s="86"/>
      <c r="Q965" s="86"/>
      <c r="R965" s="86"/>
      <c r="S965" s="86"/>
      <c r="T965" s="87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9" t="s">
        <v>160</v>
      </c>
      <c r="AU965" s="19" t="s">
        <v>82</v>
      </c>
    </row>
    <row r="966" s="2" customFormat="1">
      <c r="A966" s="40"/>
      <c r="B966" s="41"/>
      <c r="C966" s="42"/>
      <c r="D966" s="227" t="s">
        <v>175</v>
      </c>
      <c r="E966" s="42"/>
      <c r="F966" s="243" t="s">
        <v>1938</v>
      </c>
      <c r="G966" s="42"/>
      <c r="H966" s="42"/>
      <c r="I966" s="229"/>
      <c r="J966" s="42"/>
      <c r="K966" s="42"/>
      <c r="L966" s="46"/>
      <c r="M966" s="230"/>
      <c r="N966" s="231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175</v>
      </c>
      <c r="AU966" s="19" t="s">
        <v>82</v>
      </c>
    </row>
    <row r="967" s="16" customFormat="1">
      <c r="A967" s="16"/>
      <c r="B967" s="270"/>
      <c r="C967" s="271"/>
      <c r="D967" s="227" t="s">
        <v>162</v>
      </c>
      <c r="E967" s="272" t="s">
        <v>19</v>
      </c>
      <c r="F967" s="273" t="s">
        <v>1926</v>
      </c>
      <c r="G967" s="271"/>
      <c r="H967" s="272" t="s">
        <v>19</v>
      </c>
      <c r="I967" s="274"/>
      <c r="J967" s="271"/>
      <c r="K967" s="271"/>
      <c r="L967" s="275"/>
      <c r="M967" s="276"/>
      <c r="N967" s="277"/>
      <c r="O967" s="277"/>
      <c r="P967" s="277"/>
      <c r="Q967" s="277"/>
      <c r="R967" s="277"/>
      <c r="S967" s="277"/>
      <c r="T967" s="278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T967" s="279" t="s">
        <v>162</v>
      </c>
      <c r="AU967" s="279" t="s">
        <v>82</v>
      </c>
      <c r="AV967" s="16" t="s">
        <v>80</v>
      </c>
      <c r="AW967" s="16" t="s">
        <v>33</v>
      </c>
      <c r="AX967" s="16" t="s">
        <v>72</v>
      </c>
      <c r="AY967" s="279" t="s">
        <v>151</v>
      </c>
    </row>
    <row r="968" s="16" customFormat="1">
      <c r="A968" s="16"/>
      <c r="B968" s="270"/>
      <c r="C968" s="271"/>
      <c r="D968" s="227" t="s">
        <v>162</v>
      </c>
      <c r="E968" s="272" t="s">
        <v>19</v>
      </c>
      <c r="F968" s="273" t="s">
        <v>1927</v>
      </c>
      <c r="G968" s="271"/>
      <c r="H968" s="272" t="s">
        <v>19</v>
      </c>
      <c r="I968" s="274"/>
      <c r="J968" s="271"/>
      <c r="K968" s="271"/>
      <c r="L968" s="275"/>
      <c r="M968" s="276"/>
      <c r="N968" s="277"/>
      <c r="O968" s="277"/>
      <c r="P968" s="277"/>
      <c r="Q968" s="277"/>
      <c r="R968" s="277"/>
      <c r="S968" s="277"/>
      <c r="T968" s="278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T968" s="279" t="s">
        <v>162</v>
      </c>
      <c r="AU968" s="279" t="s">
        <v>82</v>
      </c>
      <c r="AV968" s="16" t="s">
        <v>80</v>
      </c>
      <c r="AW968" s="16" t="s">
        <v>33</v>
      </c>
      <c r="AX968" s="16" t="s">
        <v>72</v>
      </c>
      <c r="AY968" s="279" t="s">
        <v>151</v>
      </c>
    </row>
    <row r="969" s="13" customFormat="1">
      <c r="A969" s="13"/>
      <c r="B969" s="232"/>
      <c r="C969" s="233"/>
      <c r="D969" s="227" t="s">
        <v>162</v>
      </c>
      <c r="E969" s="234" t="s">
        <v>19</v>
      </c>
      <c r="F969" s="235" t="s">
        <v>1824</v>
      </c>
      <c r="G969" s="233"/>
      <c r="H969" s="236">
        <v>0</v>
      </c>
      <c r="I969" s="237"/>
      <c r="J969" s="233"/>
      <c r="K969" s="233"/>
      <c r="L969" s="238"/>
      <c r="M969" s="239"/>
      <c r="N969" s="240"/>
      <c r="O969" s="240"/>
      <c r="P969" s="240"/>
      <c r="Q969" s="240"/>
      <c r="R969" s="240"/>
      <c r="S969" s="240"/>
      <c r="T969" s="24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2" t="s">
        <v>162</v>
      </c>
      <c r="AU969" s="242" t="s">
        <v>82</v>
      </c>
      <c r="AV969" s="13" t="s">
        <v>82</v>
      </c>
      <c r="AW969" s="13" t="s">
        <v>33</v>
      </c>
      <c r="AX969" s="13" t="s">
        <v>72</v>
      </c>
      <c r="AY969" s="242" t="s">
        <v>151</v>
      </c>
    </row>
    <row r="970" s="13" customFormat="1">
      <c r="A970" s="13"/>
      <c r="B970" s="232"/>
      <c r="C970" s="233"/>
      <c r="D970" s="227" t="s">
        <v>162</v>
      </c>
      <c r="E970" s="234" t="s">
        <v>19</v>
      </c>
      <c r="F970" s="235" t="s">
        <v>1929</v>
      </c>
      <c r="G970" s="233"/>
      <c r="H970" s="236">
        <v>6.4829999999999997</v>
      </c>
      <c r="I970" s="237"/>
      <c r="J970" s="233"/>
      <c r="K970" s="233"/>
      <c r="L970" s="238"/>
      <c r="M970" s="239"/>
      <c r="N970" s="240"/>
      <c r="O970" s="240"/>
      <c r="P970" s="240"/>
      <c r="Q970" s="240"/>
      <c r="R970" s="240"/>
      <c r="S970" s="240"/>
      <c r="T970" s="241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2" t="s">
        <v>162</v>
      </c>
      <c r="AU970" s="242" t="s">
        <v>82</v>
      </c>
      <c r="AV970" s="13" t="s">
        <v>82</v>
      </c>
      <c r="AW970" s="13" t="s">
        <v>33</v>
      </c>
      <c r="AX970" s="13" t="s">
        <v>72</v>
      </c>
      <c r="AY970" s="242" t="s">
        <v>151</v>
      </c>
    </row>
    <row r="971" s="13" customFormat="1">
      <c r="A971" s="13"/>
      <c r="B971" s="232"/>
      <c r="C971" s="233"/>
      <c r="D971" s="227" t="s">
        <v>162</v>
      </c>
      <c r="E971" s="234" t="s">
        <v>19</v>
      </c>
      <c r="F971" s="235" t="s">
        <v>1930</v>
      </c>
      <c r="G971" s="233"/>
      <c r="H971" s="236">
        <v>2.0329999999999999</v>
      </c>
      <c r="I971" s="237"/>
      <c r="J971" s="233"/>
      <c r="K971" s="233"/>
      <c r="L971" s="238"/>
      <c r="M971" s="239"/>
      <c r="N971" s="240"/>
      <c r="O971" s="240"/>
      <c r="P971" s="240"/>
      <c r="Q971" s="240"/>
      <c r="R971" s="240"/>
      <c r="S971" s="240"/>
      <c r="T971" s="241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2" t="s">
        <v>162</v>
      </c>
      <c r="AU971" s="242" t="s">
        <v>82</v>
      </c>
      <c r="AV971" s="13" t="s">
        <v>82</v>
      </c>
      <c r="AW971" s="13" t="s">
        <v>33</v>
      </c>
      <c r="AX971" s="13" t="s">
        <v>72</v>
      </c>
      <c r="AY971" s="242" t="s">
        <v>151</v>
      </c>
    </row>
    <row r="972" s="13" customFormat="1">
      <c r="A972" s="13"/>
      <c r="B972" s="232"/>
      <c r="C972" s="233"/>
      <c r="D972" s="227" t="s">
        <v>162</v>
      </c>
      <c r="E972" s="234" t="s">
        <v>19</v>
      </c>
      <c r="F972" s="235" t="s">
        <v>1931</v>
      </c>
      <c r="G972" s="233"/>
      <c r="H972" s="236">
        <v>0.995</v>
      </c>
      <c r="I972" s="237"/>
      <c r="J972" s="233"/>
      <c r="K972" s="233"/>
      <c r="L972" s="238"/>
      <c r="M972" s="239"/>
      <c r="N972" s="240"/>
      <c r="O972" s="240"/>
      <c r="P972" s="240"/>
      <c r="Q972" s="240"/>
      <c r="R972" s="240"/>
      <c r="S972" s="240"/>
      <c r="T972" s="24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2" t="s">
        <v>162</v>
      </c>
      <c r="AU972" s="242" t="s">
        <v>82</v>
      </c>
      <c r="AV972" s="13" t="s">
        <v>82</v>
      </c>
      <c r="AW972" s="13" t="s">
        <v>33</v>
      </c>
      <c r="AX972" s="13" t="s">
        <v>72</v>
      </c>
      <c r="AY972" s="242" t="s">
        <v>151</v>
      </c>
    </row>
    <row r="973" s="13" customFormat="1">
      <c r="A973" s="13"/>
      <c r="B973" s="232"/>
      <c r="C973" s="233"/>
      <c r="D973" s="227" t="s">
        <v>162</v>
      </c>
      <c r="E973" s="234" t="s">
        <v>19</v>
      </c>
      <c r="F973" s="235" t="s">
        <v>1828</v>
      </c>
      <c r="G973" s="233"/>
      <c r="H973" s="236">
        <v>0</v>
      </c>
      <c r="I973" s="237"/>
      <c r="J973" s="233"/>
      <c r="K973" s="233"/>
      <c r="L973" s="238"/>
      <c r="M973" s="239"/>
      <c r="N973" s="240"/>
      <c r="O973" s="240"/>
      <c r="P973" s="240"/>
      <c r="Q973" s="240"/>
      <c r="R973" s="240"/>
      <c r="S973" s="240"/>
      <c r="T973" s="24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2" t="s">
        <v>162</v>
      </c>
      <c r="AU973" s="242" t="s">
        <v>82</v>
      </c>
      <c r="AV973" s="13" t="s">
        <v>82</v>
      </c>
      <c r="AW973" s="13" t="s">
        <v>33</v>
      </c>
      <c r="AX973" s="13" t="s">
        <v>72</v>
      </c>
      <c r="AY973" s="242" t="s">
        <v>151</v>
      </c>
    </row>
    <row r="974" s="13" customFormat="1">
      <c r="A974" s="13"/>
      <c r="B974" s="232"/>
      <c r="C974" s="233"/>
      <c r="D974" s="227" t="s">
        <v>162</v>
      </c>
      <c r="E974" s="234" t="s">
        <v>19</v>
      </c>
      <c r="F974" s="235" t="s">
        <v>1849</v>
      </c>
      <c r="G974" s="233"/>
      <c r="H974" s="236">
        <v>0.92300000000000004</v>
      </c>
      <c r="I974" s="237"/>
      <c r="J974" s="233"/>
      <c r="K974" s="233"/>
      <c r="L974" s="238"/>
      <c r="M974" s="239"/>
      <c r="N974" s="240"/>
      <c r="O974" s="240"/>
      <c r="P974" s="240"/>
      <c r="Q974" s="240"/>
      <c r="R974" s="240"/>
      <c r="S974" s="240"/>
      <c r="T974" s="24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2" t="s">
        <v>162</v>
      </c>
      <c r="AU974" s="242" t="s">
        <v>82</v>
      </c>
      <c r="AV974" s="13" t="s">
        <v>82</v>
      </c>
      <c r="AW974" s="13" t="s">
        <v>33</v>
      </c>
      <c r="AX974" s="13" t="s">
        <v>72</v>
      </c>
      <c r="AY974" s="242" t="s">
        <v>151</v>
      </c>
    </row>
    <row r="975" s="13" customFormat="1">
      <c r="A975" s="13"/>
      <c r="B975" s="232"/>
      <c r="C975" s="233"/>
      <c r="D975" s="227" t="s">
        <v>162</v>
      </c>
      <c r="E975" s="234" t="s">
        <v>19</v>
      </c>
      <c r="F975" s="235" t="s">
        <v>1839</v>
      </c>
      <c r="G975" s="233"/>
      <c r="H975" s="236">
        <v>0.73499999999999999</v>
      </c>
      <c r="I975" s="237"/>
      <c r="J975" s="233"/>
      <c r="K975" s="233"/>
      <c r="L975" s="238"/>
      <c r="M975" s="239"/>
      <c r="N975" s="240"/>
      <c r="O975" s="240"/>
      <c r="P975" s="240"/>
      <c r="Q975" s="240"/>
      <c r="R975" s="240"/>
      <c r="S975" s="240"/>
      <c r="T975" s="24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2" t="s">
        <v>162</v>
      </c>
      <c r="AU975" s="242" t="s">
        <v>82</v>
      </c>
      <c r="AV975" s="13" t="s">
        <v>82</v>
      </c>
      <c r="AW975" s="13" t="s">
        <v>33</v>
      </c>
      <c r="AX975" s="13" t="s">
        <v>72</v>
      </c>
      <c r="AY975" s="242" t="s">
        <v>151</v>
      </c>
    </row>
    <row r="976" s="13" customFormat="1">
      <c r="A976" s="13"/>
      <c r="B976" s="232"/>
      <c r="C976" s="233"/>
      <c r="D976" s="227" t="s">
        <v>162</v>
      </c>
      <c r="E976" s="234" t="s">
        <v>19</v>
      </c>
      <c r="F976" s="235" t="s">
        <v>1840</v>
      </c>
      <c r="G976" s="233"/>
      <c r="H976" s="236">
        <v>0.82499999999999996</v>
      </c>
      <c r="I976" s="237"/>
      <c r="J976" s="233"/>
      <c r="K976" s="233"/>
      <c r="L976" s="238"/>
      <c r="M976" s="239"/>
      <c r="N976" s="240"/>
      <c r="O976" s="240"/>
      <c r="P976" s="240"/>
      <c r="Q976" s="240"/>
      <c r="R976" s="240"/>
      <c r="S976" s="240"/>
      <c r="T976" s="24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2" t="s">
        <v>162</v>
      </c>
      <c r="AU976" s="242" t="s">
        <v>82</v>
      </c>
      <c r="AV976" s="13" t="s">
        <v>82</v>
      </c>
      <c r="AW976" s="13" t="s">
        <v>33</v>
      </c>
      <c r="AX976" s="13" t="s">
        <v>72</v>
      </c>
      <c r="AY976" s="242" t="s">
        <v>151</v>
      </c>
    </row>
    <row r="977" s="13" customFormat="1">
      <c r="A977" s="13"/>
      <c r="B977" s="232"/>
      <c r="C977" s="233"/>
      <c r="D977" s="227" t="s">
        <v>162</v>
      </c>
      <c r="E977" s="234" t="s">
        <v>19</v>
      </c>
      <c r="F977" s="235" t="s">
        <v>1932</v>
      </c>
      <c r="G977" s="233"/>
      <c r="H977" s="236">
        <v>1.7490000000000001</v>
      </c>
      <c r="I977" s="237"/>
      <c r="J977" s="233"/>
      <c r="K977" s="233"/>
      <c r="L977" s="238"/>
      <c r="M977" s="239"/>
      <c r="N977" s="240"/>
      <c r="O977" s="240"/>
      <c r="P977" s="240"/>
      <c r="Q977" s="240"/>
      <c r="R977" s="240"/>
      <c r="S977" s="240"/>
      <c r="T977" s="24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2" t="s">
        <v>162</v>
      </c>
      <c r="AU977" s="242" t="s">
        <v>82</v>
      </c>
      <c r="AV977" s="13" t="s">
        <v>82</v>
      </c>
      <c r="AW977" s="13" t="s">
        <v>33</v>
      </c>
      <c r="AX977" s="13" t="s">
        <v>72</v>
      </c>
      <c r="AY977" s="242" t="s">
        <v>151</v>
      </c>
    </row>
    <row r="978" s="14" customFormat="1">
      <c r="A978" s="14"/>
      <c r="B978" s="244"/>
      <c r="C978" s="245"/>
      <c r="D978" s="227" t="s">
        <v>162</v>
      </c>
      <c r="E978" s="246" t="s">
        <v>19</v>
      </c>
      <c r="F978" s="247" t="s">
        <v>204</v>
      </c>
      <c r="G978" s="245"/>
      <c r="H978" s="248">
        <v>13.742999999999999</v>
      </c>
      <c r="I978" s="249"/>
      <c r="J978" s="245"/>
      <c r="K978" s="245"/>
      <c r="L978" s="250"/>
      <c r="M978" s="251"/>
      <c r="N978" s="252"/>
      <c r="O978" s="252"/>
      <c r="P978" s="252"/>
      <c r="Q978" s="252"/>
      <c r="R978" s="252"/>
      <c r="S978" s="252"/>
      <c r="T978" s="25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4" t="s">
        <v>162</v>
      </c>
      <c r="AU978" s="254" t="s">
        <v>82</v>
      </c>
      <c r="AV978" s="14" t="s">
        <v>158</v>
      </c>
      <c r="AW978" s="14" t="s">
        <v>33</v>
      </c>
      <c r="AX978" s="14" t="s">
        <v>80</v>
      </c>
      <c r="AY978" s="254" t="s">
        <v>151</v>
      </c>
    </row>
    <row r="979" s="2" customFormat="1" ht="16.5" customHeight="1">
      <c r="A979" s="40"/>
      <c r="B979" s="41"/>
      <c r="C979" s="214" t="s">
        <v>1965</v>
      </c>
      <c r="D979" s="214" t="s">
        <v>153</v>
      </c>
      <c r="E979" s="215" t="s">
        <v>1966</v>
      </c>
      <c r="F979" s="216" t="s">
        <v>1967</v>
      </c>
      <c r="G979" s="217" t="s">
        <v>156</v>
      </c>
      <c r="H979" s="218">
        <v>18.148</v>
      </c>
      <c r="I979" s="219"/>
      <c r="J979" s="220">
        <f>ROUND(I979*H979,2)</f>
        <v>0</v>
      </c>
      <c r="K979" s="216" t="s">
        <v>19</v>
      </c>
      <c r="L979" s="46"/>
      <c r="M979" s="221" t="s">
        <v>19</v>
      </c>
      <c r="N979" s="222" t="s">
        <v>43</v>
      </c>
      <c r="O979" s="86"/>
      <c r="P979" s="223">
        <f>O979*H979</f>
        <v>0</v>
      </c>
      <c r="Q979" s="223">
        <v>0.019429999999999999</v>
      </c>
      <c r="R979" s="223">
        <f>Q979*H979</f>
        <v>0.35261564000000001</v>
      </c>
      <c r="S979" s="223">
        <v>0</v>
      </c>
      <c r="T979" s="224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5" t="s">
        <v>158</v>
      </c>
      <c r="AT979" s="225" t="s">
        <v>153</v>
      </c>
      <c r="AU979" s="225" t="s">
        <v>82</v>
      </c>
      <c r="AY979" s="19" t="s">
        <v>151</v>
      </c>
      <c r="BE979" s="226">
        <f>IF(N979="základní",J979,0)</f>
        <v>0</v>
      </c>
      <c r="BF979" s="226">
        <f>IF(N979="snížená",J979,0)</f>
        <v>0</v>
      </c>
      <c r="BG979" s="226">
        <f>IF(N979="zákl. přenesená",J979,0)</f>
        <v>0</v>
      </c>
      <c r="BH979" s="226">
        <f>IF(N979="sníž. přenesená",J979,0)</f>
        <v>0</v>
      </c>
      <c r="BI979" s="226">
        <f>IF(N979="nulová",J979,0)</f>
        <v>0</v>
      </c>
      <c r="BJ979" s="19" t="s">
        <v>80</v>
      </c>
      <c r="BK979" s="226">
        <f>ROUND(I979*H979,2)</f>
        <v>0</v>
      </c>
      <c r="BL979" s="19" t="s">
        <v>158</v>
      </c>
      <c r="BM979" s="225" t="s">
        <v>1968</v>
      </c>
    </row>
    <row r="980" s="2" customFormat="1">
      <c r="A980" s="40"/>
      <c r="B980" s="41"/>
      <c r="C980" s="42"/>
      <c r="D980" s="227" t="s">
        <v>160</v>
      </c>
      <c r="E980" s="42"/>
      <c r="F980" s="228" t="s">
        <v>1969</v>
      </c>
      <c r="G980" s="42"/>
      <c r="H980" s="42"/>
      <c r="I980" s="229"/>
      <c r="J980" s="42"/>
      <c r="K980" s="42"/>
      <c r="L980" s="46"/>
      <c r="M980" s="230"/>
      <c r="N980" s="231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160</v>
      </c>
      <c r="AU980" s="19" t="s">
        <v>82</v>
      </c>
    </row>
    <row r="981" s="13" customFormat="1">
      <c r="A981" s="13"/>
      <c r="B981" s="232"/>
      <c r="C981" s="233"/>
      <c r="D981" s="227" t="s">
        <v>162</v>
      </c>
      <c r="E981" s="234" t="s">
        <v>19</v>
      </c>
      <c r="F981" s="235" t="s">
        <v>1824</v>
      </c>
      <c r="G981" s="233"/>
      <c r="H981" s="236">
        <v>0</v>
      </c>
      <c r="I981" s="237"/>
      <c r="J981" s="233"/>
      <c r="K981" s="233"/>
      <c r="L981" s="238"/>
      <c r="M981" s="239"/>
      <c r="N981" s="240"/>
      <c r="O981" s="240"/>
      <c r="P981" s="240"/>
      <c r="Q981" s="240"/>
      <c r="R981" s="240"/>
      <c r="S981" s="240"/>
      <c r="T981" s="24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2" t="s">
        <v>162</v>
      </c>
      <c r="AU981" s="242" t="s">
        <v>82</v>
      </c>
      <c r="AV981" s="13" t="s">
        <v>82</v>
      </c>
      <c r="AW981" s="13" t="s">
        <v>33</v>
      </c>
      <c r="AX981" s="13" t="s">
        <v>72</v>
      </c>
      <c r="AY981" s="242" t="s">
        <v>151</v>
      </c>
    </row>
    <row r="982" s="13" customFormat="1">
      <c r="A982" s="13"/>
      <c r="B982" s="232"/>
      <c r="C982" s="233"/>
      <c r="D982" s="227" t="s">
        <v>162</v>
      </c>
      <c r="E982" s="234" t="s">
        <v>19</v>
      </c>
      <c r="F982" s="235" t="s">
        <v>1825</v>
      </c>
      <c r="G982" s="233"/>
      <c r="H982" s="236">
        <v>0</v>
      </c>
      <c r="I982" s="237"/>
      <c r="J982" s="233"/>
      <c r="K982" s="233"/>
      <c r="L982" s="238"/>
      <c r="M982" s="239"/>
      <c r="N982" s="240"/>
      <c r="O982" s="240"/>
      <c r="P982" s="240"/>
      <c r="Q982" s="240"/>
      <c r="R982" s="240"/>
      <c r="S982" s="240"/>
      <c r="T982" s="241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2" t="s">
        <v>162</v>
      </c>
      <c r="AU982" s="242" t="s">
        <v>82</v>
      </c>
      <c r="AV982" s="13" t="s">
        <v>82</v>
      </c>
      <c r="AW982" s="13" t="s">
        <v>33</v>
      </c>
      <c r="AX982" s="13" t="s">
        <v>72</v>
      </c>
      <c r="AY982" s="242" t="s">
        <v>151</v>
      </c>
    </row>
    <row r="983" s="13" customFormat="1">
      <c r="A983" s="13"/>
      <c r="B983" s="232"/>
      <c r="C983" s="233"/>
      <c r="D983" s="227" t="s">
        <v>162</v>
      </c>
      <c r="E983" s="234" t="s">
        <v>19</v>
      </c>
      <c r="F983" s="235" t="s">
        <v>1826</v>
      </c>
      <c r="G983" s="233"/>
      <c r="H983" s="236">
        <v>0</v>
      </c>
      <c r="I983" s="237"/>
      <c r="J983" s="233"/>
      <c r="K983" s="233"/>
      <c r="L983" s="238"/>
      <c r="M983" s="239"/>
      <c r="N983" s="240"/>
      <c r="O983" s="240"/>
      <c r="P983" s="240"/>
      <c r="Q983" s="240"/>
      <c r="R983" s="240"/>
      <c r="S983" s="240"/>
      <c r="T983" s="24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2" t="s">
        <v>162</v>
      </c>
      <c r="AU983" s="242" t="s">
        <v>82</v>
      </c>
      <c r="AV983" s="13" t="s">
        <v>82</v>
      </c>
      <c r="AW983" s="13" t="s">
        <v>33</v>
      </c>
      <c r="AX983" s="13" t="s">
        <v>72</v>
      </c>
      <c r="AY983" s="242" t="s">
        <v>151</v>
      </c>
    </row>
    <row r="984" s="13" customFormat="1">
      <c r="A984" s="13"/>
      <c r="B984" s="232"/>
      <c r="C984" s="233"/>
      <c r="D984" s="227" t="s">
        <v>162</v>
      </c>
      <c r="E984" s="234" t="s">
        <v>19</v>
      </c>
      <c r="F984" s="235" t="s">
        <v>1827</v>
      </c>
      <c r="G984" s="233"/>
      <c r="H984" s="236">
        <v>0</v>
      </c>
      <c r="I984" s="237"/>
      <c r="J984" s="233"/>
      <c r="K984" s="233"/>
      <c r="L984" s="238"/>
      <c r="M984" s="239"/>
      <c r="N984" s="240"/>
      <c r="O984" s="240"/>
      <c r="P984" s="240"/>
      <c r="Q984" s="240"/>
      <c r="R984" s="240"/>
      <c r="S984" s="240"/>
      <c r="T984" s="241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2" t="s">
        <v>162</v>
      </c>
      <c r="AU984" s="242" t="s">
        <v>82</v>
      </c>
      <c r="AV984" s="13" t="s">
        <v>82</v>
      </c>
      <c r="AW984" s="13" t="s">
        <v>33</v>
      </c>
      <c r="AX984" s="13" t="s">
        <v>72</v>
      </c>
      <c r="AY984" s="242" t="s">
        <v>151</v>
      </c>
    </row>
    <row r="985" s="13" customFormat="1">
      <c r="A985" s="13"/>
      <c r="B985" s="232"/>
      <c r="C985" s="233"/>
      <c r="D985" s="227" t="s">
        <v>162</v>
      </c>
      <c r="E985" s="234" t="s">
        <v>19</v>
      </c>
      <c r="F985" s="235" t="s">
        <v>1828</v>
      </c>
      <c r="G985" s="233"/>
      <c r="H985" s="236">
        <v>0</v>
      </c>
      <c r="I985" s="237"/>
      <c r="J985" s="233"/>
      <c r="K985" s="233"/>
      <c r="L985" s="238"/>
      <c r="M985" s="239"/>
      <c r="N985" s="240"/>
      <c r="O985" s="240"/>
      <c r="P985" s="240"/>
      <c r="Q985" s="240"/>
      <c r="R985" s="240"/>
      <c r="S985" s="240"/>
      <c r="T985" s="24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2" t="s">
        <v>162</v>
      </c>
      <c r="AU985" s="242" t="s">
        <v>82</v>
      </c>
      <c r="AV985" s="13" t="s">
        <v>82</v>
      </c>
      <c r="AW985" s="13" t="s">
        <v>33</v>
      </c>
      <c r="AX985" s="13" t="s">
        <v>72</v>
      </c>
      <c r="AY985" s="242" t="s">
        <v>151</v>
      </c>
    </row>
    <row r="986" s="13" customFormat="1">
      <c r="A986" s="13"/>
      <c r="B986" s="232"/>
      <c r="C986" s="233"/>
      <c r="D986" s="227" t="s">
        <v>162</v>
      </c>
      <c r="E986" s="234" t="s">
        <v>19</v>
      </c>
      <c r="F986" s="235" t="s">
        <v>1829</v>
      </c>
      <c r="G986" s="233"/>
      <c r="H986" s="236">
        <v>3.9980000000000002</v>
      </c>
      <c r="I986" s="237"/>
      <c r="J986" s="233"/>
      <c r="K986" s="233"/>
      <c r="L986" s="238"/>
      <c r="M986" s="239"/>
      <c r="N986" s="240"/>
      <c r="O986" s="240"/>
      <c r="P986" s="240"/>
      <c r="Q986" s="240"/>
      <c r="R986" s="240"/>
      <c r="S986" s="240"/>
      <c r="T986" s="24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2" t="s">
        <v>162</v>
      </c>
      <c r="AU986" s="242" t="s">
        <v>82</v>
      </c>
      <c r="AV986" s="13" t="s">
        <v>82</v>
      </c>
      <c r="AW986" s="13" t="s">
        <v>33</v>
      </c>
      <c r="AX986" s="13" t="s">
        <v>72</v>
      </c>
      <c r="AY986" s="242" t="s">
        <v>151</v>
      </c>
    </row>
    <row r="987" s="13" customFormat="1">
      <c r="A987" s="13"/>
      <c r="B987" s="232"/>
      <c r="C987" s="233"/>
      <c r="D987" s="227" t="s">
        <v>162</v>
      </c>
      <c r="E987" s="234" t="s">
        <v>19</v>
      </c>
      <c r="F987" s="235" t="s">
        <v>1830</v>
      </c>
      <c r="G987" s="233"/>
      <c r="H987" s="236">
        <v>3.9199999999999999</v>
      </c>
      <c r="I987" s="237"/>
      <c r="J987" s="233"/>
      <c r="K987" s="233"/>
      <c r="L987" s="238"/>
      <c r="M987" s="239"/>
      <c r="N987" s="240"/>
      <c r="O987" s="240"/>
      <c r="P987" s="240"/>
      <c r="Q987" s="240"/>
      <c r="R987" s="240"/>
      <c r="S987" s="240"/>
      <c r="T987" s="24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2" t="s">
        <v>162</v>
      </c>
      <c r="AU987" s="242" t="s">
        <v>82</v>
      </c>
      <c r="AV987" s="13" t="s">
        <v>82</v>
      </c>
      <c r="AW987" s="13" t="s">
        <v>33</v>
      </c>
      <c r="AX987" s="13" t="s">
        <v>72</v>
      </c>
      <c r="AY987" s="242" t="s">
        <v>151</v>
      </c>
    </row>
    <row r="988" s="13" customFormat="1">
      <c r="A988" s="13"/>
      <c r="B988" s="232"/>
      <c r="C988" s="233"/>
      <c r="D988" s="227" t="s">
        <v>162</v>
      </c>
      <c r="E988" s="234" t="s">
        <v>19</v>
      </c>
      <c r="F988" s="235" t="s">
        <v>1831</v>
      </c>
      <c r="G988" s="233"/>
      <c r="H988" s="236">
        <v>4.4000000000000004</v>
      </c>
      <c r="I988" s="237"/>
      <c r="J988" s="233"/>
      <c r="K988" s="233"/>
      <c r="L988" s="238"/>
      <c r="M988" s="239"/>
      <c r="N988" s="240"/>
      <c r="O988" s="240"/>
      <c r="P988" s="240"/>
      <c r="Q988" s="240"/>
      <c r="R988" s="240"/>
      <c r="S988" s="240"/>
      <c r="T988" s="24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2" t="s">
        <v>162</v>
      </c>
      <c r="AU988" s="242" t="s">
        <v>82</v>
      </c>
      <c r="AV988" s="13" t="s">
        <v>82</v>
      </c>
      <c r="AW988" s="13" t="s">
        <v>33</v>
      </c>
      <c r="AX988" s="13" t="s">
        <v>72</v>
      </c>
      <c r="AY988" s="242" t="s">
        <v>151</v>
      </c>
    </row>
    <row r="989" s="13" customFormat="1">
      <c r="A989" s="13"/>
      <c r="B989" s="232"/>
      <c r="C989" s="233"/>
      <c r="D989" s="227" t="s">
        <v>162</v>
      </c>
      <c r="E989" s="234" t="s">
        <v>19</v>
      </c>
      <c r="F989" s="235" t="s">
        <v>1832</v>
      </c>
      <c r="G989" s="233"/>
      <c r="H989" s="236">
        <v>5.8300000000000001</v>
      </c>
      <c r="I989" s="237"/>
      <c r="J989" s="233"/>
      <c r="K989" s="233"/>
      <c r="L989" s="238"/>
      <c r="M989" s="239"/>
      <c r="N989" s="240"/>
      <c r="O989" s="240"/>
      <c r="P989" s="240"/>
      <c r="Q989" s="240"/>
      <c r="R989" s="240"/>
      <c r="S989" s="240"/>
      <c r="T989" s="24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2" t="s">
        <v>162</v>
      </c>
      <c r="AU989" s="242" t="s">
        <v>82</v>
      </c>
      <c r="AV989" s="13" t="s">
        <v>82</v>
      </c>
      <c r="AW989" s="13" t="s">
        <v>33</v>
      </c>
      <c r="AX989" s="13" t="s">
        <v>72</v>
      </c>
      <c r="AY989" s="242" t="s">
        <v>151</v>
      </c>
    </row>
    <row r="990" s="14" customFormat="1">
      <c r="A990" s="14"/>
      <c r="B990" s="244"/>
      <c r="C990" s="245"/>
      <c r="D990" s="227" t="s">
        <v>162</v>
      </c>
      <c r="E990" s="246" t="s">
        <v>19</v>
      </c>
      <c r="F990" s="247" t="s">
        <v>204</v>
      </c>
      <c r="G990" s="245"/>
      <c r="H990" s="248">
        <v>18.148000000000003</v>
      </c>
      <c r="I990" s="249"/>
      <c r="J990" s="245"/>
      <c r="K990" s="245"/>
      <c r="L990" s="250"/>
      <c r="M990" s="251"/>
      <c r="N990" s="252"/>
      <c r="O990" s="252"/>
      <c r="P990" s="252"/>
      <c r="Q990" s="252"/>
      <c r="R990" s="252"/>
      <c r="S990" s="252"/>
      <c r="T990" s="253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54" t="s">
        <v>162</v>
      </c>
      <c r="AU990" s="254" t="s">
        <v>82</v>
      </c>
      <c r="AV990" s="14" t="s">
        <v>158</v>
      </c>
      <c r="AW990" s="14" t="s">
        <v>33</v>
      </c>
      <c r="AX990" s="14" t="s">
        <v>80</v>
      </c>
      <c r="AY990" s="254" t="s">
        <v>151</v>
      </c>
    </row>
    <row r="991" s="2" customFormat="1" ht="16.5" customHeight="1">
      <c r="A991" s="40"/>
      <c r="B991" s="41"/>
      <c r="C991" s="214" t="s">
        <v>1970</v>
      </c>
      <c r="D991" s="214" t="s">
        <v>153</v>
      </c>
      <c r="E991" s="215" t="s">
        <v>1971</v>
      </c>
      <c r="F991" s="216" t="s">
        <v>1972</v>
      </c>
      <c r="G991" s="217" t="s">
        <v>156</v>
      </c>
      <c r="H991" s="218">
        <v>6.2880000000000003</v>
      </c>
      <c r="I991" s="219"/>
      <c r="J991" s="220">
        <f>ROUND(I991*H991,2)</f>
        <v>0</v>
      </c>
      <c r="K991" s="216" t="s">
        <v>19</v>
      </c>
      <c r="L991" s="46"/>
      <c r="M991" s="221" t="s">
        <v>19</v>
      </c>
      <c r="N991" s="222" t="s">
        <v>43</v>
      </c>
      <c r="O991" s="86"/>
      <c r="P991" s="223">
        <f>O991*H991</f>
        <v>0</v>
      </c>
      <c r="Q991" s="223">
        <v>0.038850000000000003</v>
      </c>
      <c r="R991" s="223">
        <f>Q991*H991</f>
        <v>0.24428880000000003</v>
      </c>
      <c r="S991" s="223">
        <v>0</v>
      </c>
      <c r="T991" s="224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25" t="s">
        <v>158</v>
      </c>
      <c r="AT991" s="225" t="s">
        <v>153</v>
      </c>
      <c r="AU991" s="225" t="s">
        <v>82</v>
      </c>
      <c r="AY991" s="19" t="s">
        <v>151</v>
      </c>
      <c r="BE991" s="226">
        <f>IF(N991="základní",J991,0)</f>
        <v>0</v>
      </c>
      <c r="BF991" s="226">
        <f>IF(N991="snížená",J991,0)</f>
        <v>0</v>
      </c>
      <c r="BG991" s="226">
        <f>IF(N991="zákl. přenesená",J991,0)</f>
        <v>0</v>
      </c>
      <c r="BH991" s="226">
        <f>IF(N991="sníž. přenesená",J991,0)</f>
        <v>0</v>
      </c>
      <c r="BI991" s="226">
        <f>IF(N991="nulová",J991,0)</f>
        <v>0</v>
      </c>
      <c r="BJ991" s="19" t="s">
        <v>80</v>
      </c>
      <c r="BK991" s="226">
        <f>ROUND(I991*H991,2)</f>
        <v>0</v>
      </c>
      <c r="BL991" s="19" t="s">
        <v>158</v>
      </c>
      <c r="BM991" s="225" t="s">
        <v>1973</v>
      </c>
    </row>
    <row r="992" s="2" customFormat="1">
      <c r="A992" s="40"/>
      <c r="B992" s="41"/>
      <c r="C992" s="42"/>
      <c r="D992" s="227" t="s">
        <v>160</v>
      </c>
      <c r="E992" s="42"/>
      <c r="F992" s="228" t="s">
        <v>1974</v>
      </c>
      <c r="G992" s="42"/>
      <c r="H992" s="42"/>
      <c r="I992" s="229"/>
      <c r="J992" s="42"/>
      <c r="K992" s="42"/>
      <c r="L992" s="46"/>
      <c r="M992" s="230"/>
      <c r="N992" s="231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160</v>
      </c>
      <c r="AU992" s="19" t="s">
        <v>82</v>
      </c>
    </row>
    <row r="993" s="13" customFormat="1">
      <c r="A993" s="13"/>
      <c r="B993" s="232"/>
      <c r="C993" s="233"/>
      <c r="D993" s="227" t="s">
        <v>162</v>
      </c>
      <c r="E993" s="234" t="s">
        <v>19</v>
      </c>
      <c r="F993" s="235" t="s">
        <v>1824</v>
      </c>
      <c r="G993" s="233"/>
      <c r="H993" s="236">
        <v>0</v>
      </c>
      <c r="I993" s="237"/>
      <c r="J993" s="233"/>
      <c r="K993" s="233"/>
      <c r="L993" s="238"/>
      <c r="M993" s="239"/>
      <c r="N993" s="240"/>
      <c r="O993" s="240"/>
      <c r="P993" s="240"/>
      <c r="Q993" s="240"/>
      <c r="R993" s="240"/>
      <c r="S993" s="240"/>
      <c r="T993" s="241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2" t="s">
        <v>162</v>
      </c>
      <c r="AU993" s="242" t="s">
        <v>82</v>
      </c>
      <c r="AV993" s="13" t="s">
        <v>82</v>
      </c>
      <c r="AW993" s="13" t="s">
        <v>33</v>
      </c>
      <c r="AX993" s="13" t="s">
        <v>72</v>
      </c>
      <c r="AY993" s="242" t="s">
        <v>151</v>
      </c>
    </row>
    <row r="994" s="13" customFormat="1">
      <c r="A994" s="13"/>
      <c r="B994" s="232"/>
      <c r="C994" s="233"/>
      <c r="D994" s="227" t="s">
        <v>162</v>
      </c>
      <c r="E994" s="234" t="s">
        <v>19</v>
      </c>
      <c r="F994" s="235" t="s">
        <v>1825</v>
      </c>
      <c r="G994" s="233"/>
      <c r="H994" s="236">
        <v>0</v>
      </c>
      <c r="I994" s="237"/>
      <c r="J994" s="233"/>
      <c r="K994" s="233"/>
      <c r="L994" s="238"/>
      <c r="M994" s="239"/>
      <c r="N994" s="240"/>
      <c r="O994" s="240"/>
      <c r="P994" s="240"/>
      <c r="Q994" s="240"/>
      <c r="R994" s="240"/>
      <c r="S994" s="240"/>
      <c r="T994" s="24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2" t="s">
        <v>162</v>
      </c>
      <c r="AU994" s="242" t="s">
        <v>82</v>
      </c>
      <c r="AV994" s="13" t="s">
        <v>82</v>
      </c>
      <c r="AW994" s="13" t="s">
        <v>33</v>
      </c>
      <c r="AX994" s="13" t="s">
        <v>72</v>
      </c>
      <c r="AY994" s="242" t="s">
        <v>151</v>
      </c>
    </row>
    <row r="995" s="13" customFormat="1">
      <c r="A995" s="13"/>
      <c r="B995" s="232"/>
      <c r="C995" s="233"/>
      <c r="D995" s="227" t="s">
        <v>162</v>
      </c>
      <c r="E995" s="234" t="s">
        <v>19</v>
      </c>
      <c r="F995" s="235" t="s">
        <v>1826</v>
      </c>
      <c r="G995" s="233"/>
      <c r="H995" s="236">
        <v>0</v>
      </c>
      <c r="I995" s="237"/>
      <c r="J995" s="233"/>
      <c r="K995" s="233"/>
      <c r="L995" s="238"/>
      <c r="M995" s="239"/>
      <c r="N995" s="240"/>
      <c r="O995" s="240"/>
      <c r="P995" s="240"/>
      <c r="Q995" s="240"/>
      <c r="R995" s="240"/>
      <c r="S995" s="240"/>
      <c r="T995" s="24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2" t="s">
        <v>162</v>
      </c>
      <c r="AU995" s="242" t="s">
        <v>82</v>
      </c>
      <c r="AV995" s="13" t="s">
        <v>82</v>
      </c>
      <c r="AW995" s="13" t="s">
        <v>33</v>
      </c>
      <c r="AX995" s="13" t="s">
        <v>72</v>
      </c>
      <c r="AY995" s="242" t="s">
        <v>151</v>
      </c>
    </row>
    <row r="996" s="13" customFormat="1">
      <c r="A996" s="13"/>
      <c r="B996" s="232"/>
      <c r="C996" s="233"/>
      <c r="D996" s="227" t="s">
        <v>162</v>
      </c>
      <c r="E996" s="234" t="s">
        <v>19</v>
      </c>
      <c r="F996" s="235" t="s">
        <v>1827</v>
      </c>
      <c r="G996" s="233"/>
      <c r="H996" s="236">
        <v>0</v>
      </c>
      <c r="I996" s="237"/>
      <c r="J996" s="233"/>
      <c r="K996" s="233"/>
      <c r="L996" s="238"/>
      <c r="M996" s="239"/>
      <c r="N996" s="240"/>
      <c r="O996" s="240"/>
      <c r="P996" s="240"/>
      <c r="Q996" s="240"/>
      <c r="R996" s="240"/>
      <c r="S996" s="240"/>
      <c r="T996" s="24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2" t="s">
        <v>162</v>
      </c>
      <c r="AU996" s="242" t="s">
        <v>82</v>
      </c>
      <c r="AV996" s="13" t="s">
        <v>82</v>
      </c>
      <c r="AW996" s="13" t="s">
        <v>33</v>
      </c>
      <c r="AX996" s="13" t="s">
        <v>72</v>
      </c>
      <c r="AY996" s="242" t="s">
        <v>151</v>
      </c>
    </row>
    <row r="997" s="13" customFormat="1">
      <c r="A997" s="13"/>
      <c r="B997" s="232"/>
      <c r="C997" s="233"/>
      <c r="D997" s="227" t="s">
        <v>162</v>
      </c>
      <c r="E997" s="234" t="s">
        <v>19</v>
      </c>
      <c r="F997" s="235" t="s">
        <v>1828</v>
      </c>
      <c r="G997" s="233"/>
      <c r="H997" s="236">
        <v>0</v>
      </c>
      <c r="I997" s="237"/>
      <c r="J997" s="233"/>
      <c r="K997" s="233"/>
      <c r="L997" s="238"/>
      <c r="M997" s="239"/>
      <c r="N997" s="240"/>
      <c r="O997" s="240"/>
      <c r="P997" s="240"/>
      <c r="Q997" s="240"/>
      <c r="R997" s="240"/>
      <c r="S997" s="240"/>
      <c r="T997" s="241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2" t="s">
        <v>162</v>
      </c>
      <c r="AU997" s="242" t="s">
        <v>82</v>
      </c>
      <c r="AV997" s="13" t="s">
        <v>82</v>
      </c>
      <c r="AW997" s="13" t="s">
        <v>33</v>
      </c>
      <c r="AX997" s="13" t="s">
        <v>72</v>
      </c>
      <c r="AY997" s="242" t="s">
        <v>151</v>
      </c>
    </row>
    <row r="998" s="13" customFormat="1">
      <c r="A998" s="13"/>
      <c r="B998" s="232"/>
      <c r="C998" s="233"/>
      <c r="D998" s="227" t="s">
        <v>162</v>
      </c>
      <c r="E998" s="234" t="s">
        <v>19</v>
      </c>
      <c r="F998" s="235" t="s">
        <v>1838</v>
      </c>
      <c r="G998" s="233"/>
      <c r="H998" s="236">
        <v>1.23</v>
      </c>
      <c r="I998" s="237"/>
      <c r="J998" s="233"/>
      <c r="K998" s="233"/>
      <c r="L998" s="238"/>
      <c r="M998" s="239"/>
      <c r="N998" s="240"/>
      <c r="O998" s="240"/>
      <c r="P998" s="240"/>
      <c r="Q998" s="240"/>
      <c r="R998" s="240"/>
      <c r="S998" s="240"/>
      <c r="T998" s="241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2" t="s">
        <v>162</v>
      </c>
      <c r="AU998" s="242" t="s">
        <v>82</v>
      </c>
      <c r="AV998" s="13" t="s">
        <v>82</v>
      </c>
      <c r="AW998" s="13" t="s">
        <v>33</v>
      </c>
      <c r="AX998" s="13" t="s">
        <v>72</v>
      </c>
      <c r="AY998" s="242" t="s">
        <v>151</v>
      </c>
    </row>
    <row r="999" s="13" customFormat="1">
      <c r="A999" s="13"/>
      <c r="B999" s="232"/>
      <c r="C999" s="233"/>
      <c r="D999" s="227" t="s">
        <v>162</v>
      </c>
      <c r="E999" s="234" t="s">
        <v>19</v>
      </c>
      <c r="F999" s="235" t="s">
        <v>1839</v>
      </c>
      <c r="G999" s="233"/>
      <c r="H999" s="236">
        <v>0.73499999999999999</v>
      </c>
      <c r="I999" s="237"/>
      <c r="J999" s="233"/>
      <c r="K999" s="233"/>
      <c r="L999" s="238"/>
      <c r="M999" s="239"/>
      <c r="N999" s="240"/>
      <c r="O999" s="240"/>
      <c r="P999" s="240"/>
      <c r="Q999" s="240"/>
      <c r="R999" s="240"/>
      <c r="S999" s="240"/>
      <c r="T999" s="24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2" t="s">
        <v>162</v>
      </c>
      <c r="AU999" s="242" t="s">
        <v>82</v>
      </c>
      <c r="AV999" s="13" t="s">
        <v>82</v>
      </c>
      <c r="AW999" s="13" t="s">
        <v>33</v>
      </c>
      <c r="AX999" s="13" t="s">
        <v>72</v>
      </c>
      <c r="AY999" s="242" t="s">
        <v>151</v>
      </c>
    </row>
    <row r="1000" s="13" customFormat="1">
      <c r="A1000" s="13"/>
      <c r="B1000" s="232"/>
      <c r="C1000" s="233"/>
      <c r="D1000" s="227" t="s">
        <v>162</v>
      </c>
      <c r="E1000" s="234" t="s">
        <v>19</v>
      </c>
      <c r="F1000" s="235" t="s">
        <v>1840</v>
      </c>
      <c r="G1000" s="233"/>
      <c r="H1000" s="236">
        <v>0.82499999999999996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2" t="s">
        <v>162</v>
      </c>
      <c r="AU1000" s="242" t="s">
        <v>82</v>
      </c>
      <c r="AV1000" s="13" t="s">
        <v>82</v>
      </c>
      <c r="AW1000" s="13" t="s">
        <v>33</v>
      </c>
      <c r="AX1000" s="13" t="s">
        <v>72</v>
      </c>
      <c r="AY1000" s="242" t="s">
        <v>151</v>
      </c>
    </row>
    <row r="1001" s="13" customFormat="1">
      <c r="A1001" s="13"/>
      <c r="B1001" s="232"/>
      <c r="C1001" s="233"/>
      <c r="D1001" s="227" t="s">
        <v>162</v>
      </c>
      <c r="E1001" s="234" t="s">
        <v>19</v>
      </c>
      <c r="F1001" s="235" t="s">
        <v>1841</v>
      </c>
      <c r="G1001" s="233"/>
      <c r="H1001" s="236">
        <v>3.4980000000000002</v>
      </c>
      <c r="I1001" s="237"/>
      <c r="J1001" s="233"/>
      <c r="K1001" s="233"/>
      <c r="L1001" s="238"/>
      <c r="M1001" s="239"/>
      <c r="N1001" s="240"/>
      <c r="O1001" s="240"/>
      <c r="P1001" s="240"/>
      <c r="Q1001" s="240"/>
      <c r="R1001" s="240"/>
      <c r="S1001" s="240"/>
      <c r="T1001" s="241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42" t="s">
        <v>162</v>
      </c>
      <c r="AU1001" s="242" t="s">
        <v>82</v>
      </c>
      <c r="AV1001" s="13" t="s">
        <v>82</v>
      </c>
      <c r="AW1001" s="13" t="s">
        <v>33</v>
      </c>
      <c r="AX1001" s="13" t="s">
        <v>72</v>
      </c>
      <c r="AY1001" s="242" t="s">
        <v>151</v>
      </c>
    </row>
    <row r="1002" s="14" customFormat="1">
      <c r="A1002" s="14"/>
      <c r="B1002" s="244"/>
      <c r="C1002" s="245"/>
      <c r="D1002" s="227" t="s">
        <v>162</v>
      </c>
      <c r="E1002" s="246" t="s">
        <v>19</v>
      </c>
      <c r="F1002" s="247" t="s">
        <v>204</v>
      </c>
      <c r="G1002" s="245"/>
      <c r="H1002" s="248">
        <v>6.2880000000000003</v>
      </c>
      <c r="I1002" s="249"/>
      <c r="J1002" s="245"/>
      <c r="K1002" s="245"/>
      <c r="L1002" s="250"/>
      <c r="M1002" s="251"/>
      <c r="N1002" s="252"/>
      <c r="O1002" s="252"/>
      <c r="P1002" s="252"/>
      <c r="Q1002" s="252"/>
      <c r="R1002" s="252"/>
      <c r="S1002" s="252"/>
      <c r="T1002" s="253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4" t="s">
        <v>162</v>
      </c>
      <c r="AU1002" s="254" t="s">
        <v>82</v>
      </c>
      <c r="AV1002" s="14" t="s">
        <v>158</v>
      </c>
      <c r="AW1002" s="14" t="s">
        <v>33</v>
      </c>
      <c r="AX1002" s="14" t="s">
        <v>80</v>
      </c>
      <c r="AY1002" s="254" t="s">
        <v>151</v>
      </c>
    </row>
    <row r="1003" s="2" customFormat="1" ht="16.5" customHeight="1">
      <c r="A1003" s="40"/>
      <c r="B1003" s="41"/>
      <c r="C1003" s="214" t="s">
        <v>1975</v>
      </c>
      <c r="D1003" s="214" t="s">
        <v>153</v>
      </c>
      <c r="E1003" s="215" t="s">
        <v>1976</v>
      </c>
      <c r="F1003" s="216" t="s">
        <v>1977</v>
      </c>
      <c r="G1003" s="217" t="s">
        <v>156</v>
      </c>
      <c r="H1003" s="218">
        <v>6.2880000000000003</v>
      </c>
      <c r="I1003" s="219"/>
      <c r="J1003" s="220">
        <f>ROUND(I1003*H1003,2)</f>
        <v>0</v>
      </c>
      <c r="K1003" s="216" t="s">
        <v>19</v>
      </c>
      <c r="L1003" s="46"/>
      <c r="M1003" s="221" t="s">
        <v>19</v>
      </c>
      <c r="N1003" s="222" t="s">
        <v>43</v>
      </c>
      <c r="O1003" s="86"/>
      <c r="P1003" s="223">
        <f>O1003*H1003</f>
        <v>0</v>
      </c>
      <c r="Q1003" s="223">
        <v>0.099750000000000005</v>
      </c>
      <c r="R1003" s="223">
        <f>Q1003*H1003</f>
        <v>0.62722800000000001</v>
      </c>
      <c r="S1003" s="223">
        <v>0</v>
      </c>
      <c r="T1003" s="224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25" t="s">
        <v>158</v>
      </c>
      <c r="AT1003" s="225" t="s">
        <v>153</v>
      </c>
      <c r="AU1003" s="225" t="s">
        <v>82</v>
      </c>
      <c r="AY1003" s="19" t="s">
        <v>151</v>
      </c>
      <c r="BE1003" s="226">
        <f>IF(N1003="základní",J1003,0)</f>
        <v>0</v>
      </c>
      <c r="BF1003" s="226">
        <f>IF(N1003="snížená",J1003,0)</f>
        <v>0</v>
      </c>
      <c r="BG1003" s="226">
        <f>IF(N1003="zákl. přenesená",J1003,0)</f>
        <v>0</v>
      </c>
      <c r="BH1003" s="226">
        <f>IF(N1003="sníž. přenesená",J1003,0)</f>
        <v>0</v>
      </c>
      <c r="BI1003" s="226">
        <f>IF(N1003="nulová",J1003,0)</f>
        <v>0</v>
      </c>
      <c r="BJ1003" s="19" t="s">
        <v>80</v>
      </c>
      <c r="BK1003" s="226">
        <f>ROUND(I1003*H1003,2)</f>
        <v>0</v>
      </c>
      <c r="BL1003" s="19" t="s">
        <v>158</v>
      </c>
      <c r="BM1003" s="225" t="s">
        <v>1978</v>
      </c>
    </row>
    <row r="1004" s="2" customFormat="1">
      <c r="A1004" s="40"/>
      <c r="B1004" s="41"/>
      <c r="C1004" s="42"/>
      <c r="D1004" s="227" t="s">
        <v>160</v>
      </c>
      <c r="E1004" s="42"/>
      <c r="F1004" s="228" t="s">
        <v>1979</v>
      </c>
      <c r="G1004" s="42"/>
      <c r="H1004" s="42"/>
      <c r="I1004" s="229"/>
      <c r="J1004" s="42"/>
      <c r="K1004" s="42"/>
      <c r="L1004" s="46"/>
      <c r="M1004" s="230"/>
      <c r="N1004" s="231"/>
      <c r="O1004" s="86"/>
      <c r="P1004" s="86"/>
      <c r="Q1004" s="86"/>
      <c r="R1004" s="86"/>
      <c r="S1004" s="86"/>
      <c r="T1004" s="87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9" t="s">
        <v>160</v>
      </c>
      <c r="AU1004" s="19" t="s">
        <v>82</v>
      </c>
    </row>
    <row r="1005" s="13" customFormat="1">
      <c r="A1005" s="13"/>
      <c r="B1005" s="232"/>
      <c r="C1005" s="233"/>
      <c r="D1005" s="227" t="s">
        <v>162</v>
      </c>
      <c r="E1005" s="234" t="s">
        <v>19</v>
      </c>
      <c r="F1005" s="235" t="s">
        <v>1824</v>
      </c>
      <c r="G1005" s="233"/>
      <c r="H1005" s="236">
        <v>0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2" t="s">
        <v>162</v>
      </c>
      <c r="AU1005" s="242" t="s">
        <v>82</v>
      </c>
      <c r="AV1005" s="13" t="s">
        <v>82</v>
      </c>
      <c r="AW1005" s="13" t="s">
        <v>33</v>
      </c>
      <c r="AX1005" s="13" t="s">
        <v>72</v>
      </c>
      <c r="AY1005" s="242" t="s">
        <v>151</v>
      </c>
    </row>
    <row r="1006" s="13" customFormat="1">
      <c r="A1006" s="13"/>
      <c r="B1006" s="232"/>
      <c r="C1006" s="233"/>
      <c r="D1006" s="227" t="s">
        <v>162</v>
      </c>
      <c r="E1006" s="234" t="s">
        <v>19</v>
      </c>
      <c r="F1006" s="235" t="s">
        <v>1825</v>
      </c>
      <c r="G1006" s="233"/>
      <c r="H1006" s="236">
        <v>0</v>
      </c>
      <c r="I1006" s="237"/>
      <c r="J1006" s="233"/>
      <c r="K1006" s="233"/>
      <c r="L1006" s="238"/>
      <c r="M1006" s="239"/>
      <c r="N1006" s="240"/>
      <c r="O1006" s="240"/>
      <c r="P1006" s="240"/>
      <c r="Q1006" s="240"/>
      <c r="R1006" s="240"/>
      <c r="S1006" s="240"/>
      <c r="T1006" s="24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2" t="s">
        <v>162</v>
      </c>
      <c r="AU1006" s="242" t="s">
        <v>82</v>
      </c>
      <c r="AV1006" s="13" t="s">
        <v>82</v>
      </c>
      <c r="AW1006" s="13" t="s">
        <v>33</v>
      </c>
      <c r="AX1006" s="13" t="s">
        <v>72</v>
      </c>
      <c r="AY1006" s="242" t="s">
        <v>151</v>
      </c>
    </row>
    <row r="1007" s="13" customFormat="1">
      <c r="A1007" s="13"/>
      <c r="B1007" s="232"/>
      <c r="C1007" s="233"/>
      <c r="D1007" s="227" t="s">
        <v>162</v>
      </c>
      <c r="E1007" s="234" t="s">
        <v>19</v>
      </c>
      <c r="F1007" s="235" t="s">
        <v>1826</v>
      </c>
      <c r="G1007" s="233"/>
      <c r="H1007" s="236">
        <v>0</v>
      </c>
      <c r="I1007" s="237"/>
      <c r="J1007" s="233"/>
      <c r="K1007" s="233"/>
      <c r="L1007" s="238"/>
      <c r="M1007" s="239"/>
      <c r="N1007" s="240"/>
      <c r="O1007" s="240"/>
      <c r="P1007" s="240"/>
      <c r="Q1007" s="240"/>
      <c r="R1007" s="240"/>
      <c r="S1007" s="240"/>
      <c r="T1007" s="24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2" t="s">
        <v>162</v>
      </c>
      <c r="AU1007" s="242" t="s">
        <v>82</v>
      </c>
      <c r="AV1007" s="13" t="s">
        <v>82</v>
      </c>
      <c r="AW1007" s="13" t="s">
        <v>33</v>
      </c>
      <c r="AX1007" s="13" t="s">
        <v>72</v>
      </c>
      <c r="AY1007" s="242" t="s">
        <v>151</v>
      </c>
    </row>
    <row r="1008" s="13" customFormat="1">
      <c r="A1008" s="13"/>
      <c r="B1008" s="232"/>
      <c r="C1008" s="233"/>
      <c r="D1008" s="227" t="s">
        <v>162</v>
      </c>
      <c r="E1008" s="234" t="s">
        <v>19</v>
      </c>
      <c r="F1008" s="235" t="s">
        <v>1827</v>
      </c>
      <c r="G1008" s="233"/>
      <c r="H1008" s="236">
        <v>0</v>
      </c>
      <c r="I1008" s="237"/>
      <c r="J1008" s="233"/>
      <c r="K1008" s="233"/>
      <c r="L1008" s="238"/>
      <c r="M1008" s="239"/>
      <c r="N1008" s="240"/>
      <c r="O1008" s="240"/>
      <c r="P1008" s="240"/>
      <c r="Q1008" s="240"/>
      <c r="R1008" s="240"/>
      <c r="S1008" s="240"/>
      <c r="T1008" s="24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2" t="s">
        <v>162</v>
      </c>
      <c r="AU1008" s="242" t="s">
        <v>82</v>
      </c>
      <c r="AV1008" s="13" t="s">
        <v>82</v>
      </c>
      <c r="AW1008" s="13" t="s">
        <v>33</v>
      </c>
      <c r="AX1008" s="13" t="s">
        <v>72</v>
      </c>
      <c r="AY1008" s="242" t="s">
        <v>151</v>
      </c>
    </row>
    <row r="1009" s="13" customFormat="1">
      <c r="A1009" s="13"/>
      <c r="B1009" s="232"/>
      <c r="C1009" s="233"/>
      <c r="D1009" s="227" t="s">
        <v>162</v>
      </c>
      <c r="E1009" s="234" t="s">
        <v>19</v>
      </c>
      <c r="F1009" s="235" t="s">
        <v>1828</v>
      </c>
      <c r="G1009" s="233"/>
      <c r="H1009" s="236">
        <v>0</v>
      </c>
      <c r="I1009" s="237"/>
      <c r="J1009" s="233"/>
      <c r="K1009" s="233"/>
      <c r="L1009" s="238"/>
      <c r="M1009" s="239"/>
      <c r="N1009" s="240"/>
      <c r="O1009" s="240"/>
      <c r="P1009" s="240"/>
      <c r="Q1009" s="240"/>
      <c r="R1009" s="240"/>
      <c r="S1009" s="240"/>
      <c r="T1009" s="241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2" t="s">
        <v>162</v>
      </c>
      <c r="AU1009" s="242" t="s">
        <v>82</v>
      </c>
      <c r="AV1009" s="13" t="s">
        <v>82</v>
      </c>
      <c r="AW1009" s="13" t="s">
        <v>33</v>
      </c>
      <c r="AX1009" s="13" t="s">
        <v>72</v>
      </c>
      <c r="AY1009" s="242" t="s">
        <v>151</v>
      </c>
    </row>
    <row r="1010" s="13" customFormat="1">
      <c r="A1010" s="13"/>
      <c r="B1010" s="232"/>
      <c r="C1010" s="233"/>
      <c r="D1010" s="227" t="s">
        <v>162</v>
      </c>
      <c r="E1010" s="234" t="s">
        <v>19</v>
      </c>
      <c r="F1010" s="235" t="s">
        <v>1838</v>
      </c>
      <c r="G1010" s="233"/>
      <c r="H1010" s="236">
        <v>1.23</v>
      </c>
      <c r="I1010" s="237"/>
      <c r="J1010" s="233"/>
      <c r="K1010" s="233"/>
      <c r="L1010" s="238"/>
      <c r="M1010" s="239"/>
      <c r="N1010" s="240"/>
      <c r="O1010" s="240"/>
      <c r="P1010" s="240"/>
      <c r="Q1010" s="240"/>
      <c r="R1010" s="240"/>
      <c r="S1010" s="240"/>
      <c r="T1010" s="24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2" t="s">
        <v>162</v>
      </c>
      <c r="AU1010" s="242" t="s">
        <v>82</v>
      </c>
      <c r="AV1010" s="13" t="s">
        <v>82</v>
      </c>
      <c r="AW1010" s="13" t="s">
        <v>33</v>
      </c>
      <c r="AX1010" s="13" t="s">
        <v>72</v>
      </c>
      <c r="AY1010" s="242" t="s">
        <v>151</v>
      </c>
    </row>
    <row r="1011" s="13" customFormat="1">
      <c r="A1011" s="13"/>
      <c r="B1011" s="232"/>
      <c r="C1011" s="233"/>
      <c r="D1011" s="227" t="s">
        <v>162</v>
      </c>
      <c r="E1011" s="234" t="s">
        <v>19</v>
      </c>
      <c r="F1011" s="235" t="s">
        <v>1839</v>
      </c>
      <c r="G1011" s="233"/>
      <c r="H1011" s="236">
        <v>0.73499999999999999</v>
      </c>
      <c r="I1011" s="237"/>
      <c r="J1011" s="233"/>
      <c r="K1011" s="233"/>
      <c r="L1011" s="238"/>
      <c r="M1011" s="239"/>
      <c r="N1011" s="240"/>
      <c r="O1011" s="240"/>
      <c r="P1011" s="240"/>
      <c r="Q1011" s="240"/>
      <c r="R1011" s="240"/>
      <c r="S1011" s="240"/>
      <c r="T1011" s="241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2" t="s">
        <v>162</v>
      </c>
      <c r="AU1011" s="242" t="s">
        <v>82</v>
      </c>
      <c r="AV1011" s="13" t="s">
        <v>82</v>
      </c>
      <c r="AW1011" s="13" t="s">
        <v>33</v>
      </c>
      <c r="AX1011" s="13" t="s">
        <v>72</v>
      </c>
      <c r="AY1011" s="242" t="s">
        <v>151</v>
      </c>
    </row>
    <row r="1012" s="13" customFormat="1">
      <c r="A1012" s="13"/>
      <c r="B1012" s="232"/>
      <c r="C1012" s="233"/>
      <c r="D1012" s="227" t="s">
        <v>162</v>
      </c>
      <c r="E1012" s="234" t="s">
        <v>19</v>
      </c>
      <c r="F1012" s="235" t="s">
        <v>1840</v>
      </c>
      <c r="G1012" s="233"/>
      <c r="H1012" s="236">
        <v>0.82499999999999996</v>
      </c>
      <c r="I1012" s="237"/>
      <c r="J1012" s="233"/>
      <c r="K1012" s="233"/>
      <c r="L1012" s="238"/>
      <c r="M1012" s="239"/>
      <c r="N1012" s="240"/>
      <c r="O1012" s="240"/>
      <c r="P1012" s="240"/>
      <c r="Q1012" s="240"/>
      <c r="R1012" s="240"/>
      <c r="S1012" s="240"/>
      <c r="T1012" s="24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2" t="s">
        <v>162</v>
      </c>
      <c r="AU1012" s="242" t="s">
        <v>82</v>
      </c>
      <c r="AV1012" s="13" t="s">
        <v>82</v>
      </c>
      <c r="AW1012" s="13" t="s">
        <v>33</v>
      </c>
      <c r="AX1012" s="13" t="s">
        <v>72</v>
      </c>
      <c r="AY1012" s="242" t="s">
        <v>151</v>
      </c>
    </row>
    <row r="1013" s="13" customFormat="1">
      <c r="A1013" s="13"/>
      <c r="B1013" s="232"/>
      <c r="C1013" s="233"/>
      <c r="D1013" s="227" t="s">
        <v>162</v>
      </c>
      <c r="E1013" s="234" t="s">
        <v>19</v>
      </c>
      <c r="F1013" s="235" t="s">
        <v>1841</v>
      </c>
      <c r="G1013" s="233"/>
      <c r="H1013" s="236">
        <v>3.4980000000000002</v>
      </c>
      <c r="I1013" s="237"/>
      <c r="J1013" s="233"/>
      <c r="K1013" s="233"/>
      <c r="L1013" s="238"/>
      <c r="M1013" s="239"/>
      <c r="N1013" s="240"/>
      <c r="O1013" s="240"/>
      <c r="P1013" s="240"/>
      <c r="Q1013" s="240"/>
      <c r="R1013" s="240"/>
      <c r="S1013" s="240"/>
      <c r="T1013" s="241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2" t="s">
        <v>162</v>
      </c>
      <c r="AU1013" s="242" t="s">
        <v>82</v>
      </c>
      <c r="AV1013" s="13" t="s">
        <v>82</v>
      </c>
      <c r="AW1013" s="13" t="s">
        <v>33</v>
      </c>
      <c r="AX1013" s="13" t="s">
        <v>72</v>
      </c>
      <c r="AY1013" s="242" t="s">
        <v>151</v>
      </c>
    </row>
    <row r="1014" s="14" customFormat="1">
      <c r="A1014" s="14"/>
      <c r="B1014" s="244"/>
      <c r="C1014" s="245"/>
      <c r="D1014" s="227" t="s">
        <v>162</v>
      </c>
      <c r="E1014" s="246" t="s">
        <v>19</v>
      </c>
      <c r="F1014" s="247" t="s">
        <v>204</v>
      </c>
      <c r="G1014" s="245"/>
      <c r="H1014" s="248">
        <v>6.2880000000000003</v>
      </c>
      <c r="I1014" s="249"/>
      <c r="J1014" s="245"/>
      <c r="K1014" s="245"/>
      <c r="L1014" s="250"/>
      <c r="M1014" s="251"/>
      <c r="N1014" s="252"/>
      <c r="O1014" s="252"/>
      <c r="P1014" s="252"/>
      <c r="Q1014" s="252"/>
      <c r="R1014" s="252"/>
      <c r="S1014" s="252"/>
      <c r="T1014" s="253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4" t="s">
        <v>162</v>
      </c>
      <c r="AU1014" s="254" t="s">
        <v>82</v>
      </c>
      <c r="AV1014" s="14" t="s">
        <v>158</v>
      </c>
      <c r="AW1014" s="14" t="s">
        <v>33</v>
      </c>
      <c r="AX1014" s="14" t="s">
        <v>80</v>
      </c>
      <c r="AY1014" s="254" t="s">
        <v>151</v>
      </c>
    </row>
    <row r="1015" s="2" customFormat="1" ht="21.75" customHeight="1">
      <c r="A1015" s="40"/>
      <c r="B1015" s="41"/>
      <c r="C1015" s="214" t="s">
        <v>1980</v>
      </c>
      <c r="D1015" s="214" t="s">
        <v>153</v>
      </c>
      <c r="E1015" s="215" t="s">
        <v>1981</v>
      </c>
      <c r="F1015" s="216" t="s">
        <v>1982</v>
      </c>
      <c r="G1015" s="217" t="s">
        <v>156</v>
      </c>
      <c r="H1015" s="218">
        <v>46.813000000000002</v>
      </c>
      <c r="I1015" s="219"/>
      <c r="J1015" s="220">
        <f>ROUND(I1015*H1015,2)</f>
        <v>0</v>
      </c>
      <c r="K1015" s="216" t="s">
        <v>19</v>
      </c>
      <c r="L1015" s="46"/>
      <c r="M1015" s="221" t="s">
        <v>19</v>
      </c>
      <c r="N1015" s="222" t="s">
        <v>43</v>
      </c>
      <c r="O1015" s="86"/>
      <c r="P1015" s="223">
        <f>O1015*H1015</f>
        <v>0</v>
      </c>
      <c r="Q1015" s="223">
        <v>0.019429999999999999</v>
      </c>
      <c r="R1015" s="223">
        <f>Q1015*H1015</f>
        <v>0.90957659000000002</v>
      </c>
      <c r="S1015" s="223">
        <v>0</v>
      </c>
      <c r="T1015" s="224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25" t="s">
        <v>158</v>
      </c>
      <c r="AT1015" s="225" t="s">
        <v>153</v>
      </c>
      <c r="AU1015" s="225" t="s">
        <v>82</v>
      </c>
      <c r="AY1015" s="19" t="s">
        <v>151</v>
      </c>
      <c r="BE1015" s="226">
        <f>IF(N1015="základní",J1015,0)</f>
        <v>0</v>
      </c>
      <c r="BF1015" s="226">
        <f>IF(N1015="snížená",J1015,0)</f>
        <v>0</v>
      </c>
      <c r="BG1015" s="226">
        <f>IF(N1015="zákl. přenesená",J1015,0)</f>
        <v>0</v>
      </c>
      <c r="BH1015" s="226">
        <f>IF(N1015="sníž. přenesená",J1015,0)</f>
        <v>0</v>
      </c>
      <c r="BI1015" s="226">
        <f>IF(N1015="nulová",J1015,0)</f>
        <v>0</v>
      </c>
      <c r="BJ1015" s="19" t="s">
        <v>80</v>
      </c>
      <c r="BK1015" s="226">
        <f>ROUND(I1015*H1015,2)</f>
        <v>0</v>
      </c>
      <c r="BL1015" s="19" t="s">
        <v>158</v>
      </c>
      <c r="BM1015" s="225" t="s">
        <v>1983</v>
      </c>
    </row>
    <row r="1016" s="2" customFormat="1">
      <c r="A1016" s="40"/>
      <c r="B1016" s="41"/>
      <c r="C1016" s="42"/>
      <c r="D1016" s="227" t="s">
        <v>160</v>
      </c>
      <c r="E1016" s="42"/>
      <c r="F1016" s="228" t="s">
        <v>1984</v>
      </c>
      <c r="G1016" s="42"/>
      <c r="H1016" s="42"/>
      <c r="I1016" s="229"/>
      <c r="J1016" s="42"/>
      <c r="K1016" s="42"/>
      <c r="L1016" s="46"/>
      <c r="M1016" s="230"/>
      <c r="N1016" s="231"/>
      <c r="O1016" s="86"/>
      <c r="P1016" s="86"/>
      <c r="Q1016" s="86"/>
      <c r="R1016" s="86"/>
      <c r="S1016" s="86"/>
      <c r="T1016" s="87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T1016" s="19" t="s">
        <v>160</v>
      </c>
      <c r="AU1016" s="19" t="s">
        <v>82</v>
      </c>
    </row>
    <row r="1017" s="13" customFormat="1">
      <c r="A1017" s="13"/>
      <c r="B1017" s="232"/>
      <c r="C1017" s="233"/>
      <c r="D1017" s="227" t="s">
        <v>162</v>
      </c>
      <c r="E1017" s="234" t="s">
        <v>19</v>
      </c>
      <c r="F1017" s="235" t="s">
        <v>1858</v>
      </c>
      <c r="G1017" s="233"/>
      <c r="H1017" s="236">
        <v>46.813000000000002</v>
      </c>
      <c r="I1017" s="237"/>
      <c r="J1017" s="233"/>
      <c r="K1017" s="233"/>
      <c r="L1017" s="238"/>
      <c r="M1017" s="239"/>
      <c r="N1017" s="240"/>
      <c r="O1017" s="240"/>
      <c r="P1017" s="240"/>
      <c r="Q1017" s="240"/>
      <c r="R1017" s="240"/>
      <c r="S1017" s="240"/>
      <c r="T1017" s="24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2" t="s">
        <v>162</v>
      </c>
      <c r="AU1017" s="242" t="s">
        <v>82</v>
      </c>
      <c r="AV1017" s="13" t="s">
        <v>82</v>
      </c>
      <c r="AW1017" s="13" t="s">
        <v>33</v>
      </c>
      <c r="AX1017" s="13" t="s">
        <v>80</v>
      </c>
      <c r="AY1017" s="242" t="s">
        <v>151</v>
      </c>
    </row>
    <row r="1018" s="2" customFormat="1" ht="21.75" customHeight="1">
      <c r="A1018" s="40"/>
      <c r="B1018" s="41"/>
      <c r="C1018" s="214" t="s">
        <v>1985</v>
      </c>
      <c r="D1018" s="214" t="s">
        <v>153</v>
      </c>
      <c r="E1018" s="215" t="s">
        <v>1986</v>
      </c>
      <c r="F1018" s="216" t="s">
        <v>1987</v>
      </c>
      <c r="G1018" s="217" t="s">
        <v>156</v>
      </c>
      <c r="H1018" s="218">
        <v>14.404</v>
      </c>
      <c r="I1018" s="219"/>
      <c r="J1018" s="220">
        <f>ROUND(I1018*H1018,2)</f>
        <v>0</v>
      </c>
      <c r="K1018" s="216" t="s">
        <v>19</v>
      </c>
      <c r="L1018" s="46"/>
      <c r="M1018" s="221" t="s">
        <v>19</v>
      </c>
      <c r="N1018" s="222" t="s">
        <v>43</v>
      </c>
      <c r="O1018" s="86"/>
      <c r="P1018" s="223">
        <f>O1018*H1018</f>
        <v>0</v>
      </c>
      <c r="Q1018" s="223">
        <v>0.038850000000000003</v>
      </c>
      <c r="R1018" s="223">
        <f>Q1018*H1018</f>
        <v>0.55959540000000008</v>
      </c>
      <c r="S1018" s="223">
        <v>0</v>
      </c>
      <c r="T1018" s="224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25" t="s">
        <v>158</v>
      </c>
      <c r="AT1018" s="225" t="s">
        <v>153</v>
      </c>
      <c r="AU1018" s="225" t="s">
        <v>82</v>
      </c>
      <c r="AY1018" s="19" t="s">
        <v>151</v>
      </c>
      <c r="BE1018" s="226">
        <f>IF(N1018="základní",J1018,0)</f>
        <v>0</v>
      </c>
      <c r="BF1018" s="226">
        <f>IF(N1018="snížená",J1018,0)</f>
        <v>0</v>
      </c>
      <c r="BG1018" s="226">
        <f>IF(N1018="zákl. přenesená",J1018,0)</f>
        <v>0</v>
      </c>
      <c r="BH1018" s="226">
        <f>IF(N1018="sníž. přenesená",J1018,0)</f>
        <v>0</v>
      </c>
      <c r="BI1018" s="226">
        <f>IF(N1018="nulová",J1018,0)</f>
        <v>0</v>
      </c>
      <c r="BJ1018" s="19" t="s">
        <v>80</v>
      </c>
      <c r="BK1018" s="226">
        <f>ROUND(I1018*H1018,2)</f>
        <v>0</v>
      </c>
      <c r="BL1018" s="19" t="s">
        <v>158</v>
      </c>
      <c r="BM1018" s="225" t="s">
        <v>1988</v>
      </c>
    </row>
    <row r="1019" s="2" customFormat="1">
      <c r="A1019" s="40"/>
      <c r="B1019" s="41"/>
      <c r="C1019" s="42"/>
      <c r="D1019" s="227" t="s">
        <v>160</v>
      </c>
      <c r="E1019" s="42"/>
      <c r="F1019" s="228" t="s">
        <v>1989</v>
      </c>
      <c r="G1019" s="42"/>
      <c r="H1019" s="42"/>
      <c r="I1019" s="229"/>
      <c r="J1019" s="42"/>
      <c r="K1019" s="42"/>
      <c r="L1019" s="46"/>
      <c r="M1019" s="230"/>
      <c r="N1019" s="231"/>
      <c r="O1019" s="86"/>
      <c r="P1019" s="86"/>
      <c r="Q1019" s="86"/>
      <c r="R1019" s="86"/>
      <c r="S1019" s="86"/>
      <c r="T1019" s="87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T1019" s="19" t="s">
        <v>160</v>
      </c>
      <c r="AU1019" s="19" t="s">
        <v>82</v>
      </c>
    </row>
    <row r="1020" s="13" customFormat="1">
      <c r="A1020" s="13"/>
      <c r="B1020" s="232"/>
      <c r="C1020" s="233"/>
      <c r="D1020" s="227" t="s">
        <v>162</v>
      </c>
      <c r="E1020" s="234" t="s">
        <v>19</v>
      </c>
      <c r="F1020" s="235" t="s">
        <v>1868</v>
      </c>
      <c r="G1020" s="233"/>
      <c r="H1020" s="236">
        <v>14.404</v>
      </c>
      <c r="I1020" s="237"/>
      <c r="J1020" s="233"/>
      <c r="K1020" s="233"/>
      <c r="L1020" s="238"/>
      <c r="M1020" s="239"/>
      <c r="N1020" s="240"/>
      <c r="O1020" s="240"/>
      <c r="P1020" s="240"/>
      <c r="Q1020" s="240"/>
      <c r="R1020" s="240"/>
      <c r="S1020" s="240"/>
      <c r="T1020" s="241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2" t="s">
        <v>162</v>
      </c>
      <c r="AU1020" s="242" t="s">
        <v>82</v>
      </c>
      <c r="AV1020" s="13" t="s">
        <v>82</v>
      </c>
      <c r="AW1020" s="13" t="s">
        <v>33</v>
      </c>
      <c r="AX1020" s="13" t="s">
        <v>80</v>
      </c>
      <c r="AY1020" s="242" t="s">
        <v>151</v>
      </c>
    </row>
    <row r="1021" s="2" customFormat="1" ht="21.75" customHeight="1">
      <c r="A1021" s="40"/>
      <c r="B1021" s="41"/>
      <c r="C1021" s="214" t="s">
        <v>1990</v>
      </c>
      <c r="D1021" s="214" t="s">
        <v>153</v>
      </c>
      <c r="E1021" s="215" t="s">
        <v>1991</v>
      </c>
      <c r="F1021" s="216" t="s">
        <v>1992</v>
      </c>
      <c r="G1021" s="217" t="s">
        <v>156</v>
      </c>
      <c r="H1021" s="218">
        <v>10.803000000000001</v>
      </c>
      <c r="I1021" s="219"/>
      <c r="J1021" s="220">
        <f>ROUND(I1021*H1021,2)</f>
        <v>0</v>
      </c>
      <c r="K1021" s="216" t="s">
        <v>19</v>
      </c>
      <c r="L1021" s="46"/>
      <c r="M1021" s="221" t="s">
        <v>19</v>
      </c>
      <c r="N1021" s="222" t="s">
        <v>43</v>
      </c>
      <c r="O1021" s="86"/>
      <c r="P1021" s="223">
        <f>O1021*H1021</f>
        <v>0</v>
      </c>
      <c r="Q1021" s="223">
        <v>0.099750000000000005</v>
      </c>
      <c r="R1021" s="223">
        <f>Q1021*H1021</f>
        <v>1.0775992500000002</v>
      </c>
      <c r="S1021" s="223">
        <v>0</v>
      </c>
      <c r="T1021" s="224">
        <f>S1021*H1021</f>
        <v>0</v>
      </c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R1021" s="225" t="s">
        <v>158</v>
      </c>
      <c r="AT1021" s="225" t="s">
        <v>153</v>
      </c>
      <c r="AU1021" s="225" t="s">
        <v>82</v>
      </c>
      <c r="AY1021" s="19" t="s">
        <v>151</v>
      </c>
      <c r="BE1021" s="226">
        <f>IF(N1021="základní",J1021,0)</f>
        <v>0</v>
      </c>
      <c r="BF1021" s="226">
        <f>IF(N1021="snížená",J1021,0)</f>
        <v>0</v>
      </c>
      <c r="BG1021" s="226">
        <f>IF(N1021="zákl. přenesená",J1021,0)</f>
        <v>0</v>
      </c>
      <c r="BH1021" s="226">
        <f>IF(N1021="sníž. přenesená",J1021,0)</f>
        <v>0</v>
      </c>
      <c r="BI1021" s="226">
        <f>IF(N1021="nulová",J1021,0)</f>
        <v>0</v>
      </c>
      <c r="BJ1021" s="19" t="s">
        <v>80</v>
      </c>
      <c r="BK1021" s="226">
        <f>ROUND(I1021*H1021,2)</f>
        <v>0</v>
      </c>
      <c r="BL1021" s="19" t="s">
        <v>158</v>
      </c>
      <c r="BM1021" s="225" t="s">
        <v>1993</v>
      </c>
    </row>
    <row r="1022" s="2" customFormat="1">
      <c r="A1022" s="40"/>
      <c r="B1022" s="41"/>
      <c r="C1022" s="42"/>
      <c r="D1022" s="227" t="s">
        <v>160</v>
      </c>
      <c r="E1022" s="42"/>
      <c r="F1022" s="228" t="s">
        <v>1994</v>
      </c>
      <c r="G1022" s="42"/>
      <c r="H1022" s="42"/>
      <c r="I1022" s="229"/>
      <c r="J1022" s="42"/>
      <c r="K1022" s="42"/>
      <c r="L1022" s="46"/>
      <c r="M1022" s="230"/>
      <c r="N1022" s="231"/>
      <c r="O1022" s="86"/>
      <c r="P1022" s="86"/>
      <c r="Q1022" s="86"/>
      <c r="R1022" s="86"/>
      <c r="S1022" s="86"/>
      <c r="T1022" s="87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T1022" s="19" t="s">
        <v>160</v>
      </c>
      <c r="AU1022" s="19" t="s">
        <v>82</v>
      </c>
    </row>
    <row r="1023" s="13" customFormat="1">
      <c r="A1023" s="13"/>
      <c r="B1023" s="232"/>
      <c r="C1023" s="233"/>
      <c r="D1023" s="227" t="s">
        <v>162</v>
      </c>
      <c r="E1023" s="234" t="s">
        <v>19</v>
      </c>
      <c r="F1023" s="235" t="s">
        <v>1874</v>
      </c>
      <c r="G1023" s="233"/>
      <c r="H1023" s="236">
        <v>10.803000000000001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2" t="s">
        <v>162</v>
      </c>
      <c r="AU1023" s="242" t="s">
        <v>82</v>
      </c>
      <c r="AV1023" s="13" t="s">
        <v>82</v>
      </c>
      <c r="AW1023" s="13" t="s">
        <v>33</v>
      </c>
      <c r="AX1023" s="13" t="s">
        <v>80</v>
      </c>
      <c r="AY1023" s="242" t="s">
        <v>151</v>
      </c>
    </row>
    <row r="1024" s="2" customFormat="1" ht="16.5" customHeight="1">
      <c r="A1024" s="40"/>
      <c r="B1024" s="41"/>
      <c r="C1024" s="214" t="s">
        <v>1995</v>
      </c>
      <c r="D1024" s="214" t="s">
        <v>153</v>
      </c>
      <c r="E1024" s="215" t="s">
        <v>1996</v>
      </c>
      <c r="F1024" s="216" t="s">
        <v>1997</v>
      </c>
      <c r="G1024" s="217" t="s">
        <v>156</v>
      </c>
      <c r="H1024" s="218">
        <v>82.420000000000002</v>
      </c>
      <c r="I1024" s="219"/>
      <c r="J1024" s="220">
        <f>ROUND(I1024*H1024,2)</f>
        <v>0</v>
      </c>
      <c r="K1024" s="216" t="s">
        <v>157</v>
      </c>
      <c r="L1024" s="46"/>
      <c r="M1024" s="221" t="s">
        <v>19</v>
      </c>
      <c r="N1024" s="222" t="s">
        <v>43</v>
      </c>
      <c r="O1024" s="86"/>
      <c r="P1024" s="223">
        <f>O1024*H1024</f>
        <v>0</v>
      </c>
      <c r="Q1024" s="223">
        <v>0</v>
      </c>
      <c r="R1024" s="223">
        <f>Q1024*H1024</f>
        <v>0</v>
      </c>
      <c r="S1024" s="223">
        <v>0</v>
      </c>
      <c r="T1024" s="224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25" t="s">
        <v>158</v>
      </c>
      <c r="AT1024" s="225" t="s">
        <v>153</v>
      </c>
      <c r="AU1024" s="225" t="s">
        <v>82</v>
      </c>
      <c r="AY1024" s="19" t="s">
        <v>151</v>
      </c>
      <c r="BE1024" s="226">
        <f>IF(N1024="základní",J1024,0)</f>
        <v>0</v>
      </c>
      <c r="BF1024" s="226">
        <f>IF(N1024="snížená",J1024,0)</f>
        <v>0</v>
      </c>
      <c r="BG1024" s="226">
        <f>IF(N1024="zákl. přenesená",J1024,0)</f>
        <v>0</v>
      </c>
      <c r="BH1024" s="226">
        <f>IF(N1024="sníž. přenesená",J1024,0)</f>
        <v>0</v>
      </c>
      <c r="BI1024" s="226">
        <f>IF(N1024="nulová",J1024,0)</f>
        <v>0</v>
      </c>
      <c r="BJ1024" s="19" t="s">
        <v>80</v>
      </c>
      <c r="BK1024" s="226">
        <f>ROUND(I1024*H1024,2)</f>
        <v>0</v>
      </c>
      <c r="BL1024" s="19" t="s">
        <v>158</v>
      </c>
      <c r="BM1024" s="225" t="s">
        <v>1998</v>
      </c>
    </row>
    <row r="1025" s="2" customFormat="1">
      <c r="A1025" s="40"/>
      <c r="B1025" s="41"/>
      <c r="C1025" s="42"/>
      <c r="D1025" s="227" t="s">
        <v>160</v>
      </c>
      <c r="E1025" s="42"/>
      <c r="F1025" s="228" t="s">
        <v>1999</v>
      </c>
      <c r="G1025" s="42"/>
      <c r="H1025" s="42"/>
      <c r="I1025" s="229"/>
      <c r="J1025" s="42"/>
      <c r="K1025" s="42"/>
      <c r="L1025" s="46"/>
      <c r="M1025" s="230"/>
      <c r="N1025" s="231"/>
      <c r="O1025" s="86"/>
      <c r="P1025" s="86"/>
      <c r="Q1025" s="86"/>
      <c r="R1025" s="86"/>
      <c r="S1025" s="86"/>
      <c r="T1025" s="87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9" t="s">
        <v>160</v>
      </c>
      <c r="AU1025" s="19" t="s">
        <v>82</v>
      </c>
    </row>
    <row r="1026" s="13" customFormat="1">
      <c r="A1026" s="13"/>
      <c r="B1026" s="232"/>
      <c r="C1026" s="233"/>
      <c r="D1026" s="227" t="s">
        <v>162</v>
      </c>
      <c r="E1026" s="234" t="s">
        <v>19</v>
      </c>
      <c r="F1026" s="235" t="s">
        <v>1824</v>
      </c>
      <c r="G1026" s="233"/>
      <c r="H1026" s="236">
        <v>0</v>
      </c>
      <c r="I1026" s="237"/>
      <c r="J1026" s="233"/>
      <c r="K1026" s="233"/>
      <c r="L1026" s="238"/>
      <c r="M1026" s="239"/>
      <c r="N1026" s="240"/>
      <c r="O1026" s="240"/>
      <c r="P1026" s="240"/>
      <c r="Q1026" s="240"/>
      <c r="R1026" s="240"/>
      <c r="S1026" s="240"/>
      <c r="T1026" s="24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2" t="s">
        <v>162</v>
      </c>
      <c r="AU1026" s="242" t="s">
        <v>82</v>
      </c>
      <c r="AV1026" s="13" t="s">
        <v>82</v>
      </c>
      <c r="AW1026" s="13" t="s">
        <v>33</v>
      </c>
      <c r="AX1026" s="13" t="s">
        <v>72</v>
      </c>
      <c r="AY1026" s="242" t="s">
        <v>151</v>
      </c>
    </row>
    <row r="1027" s="13" customFormat="1">
      <c r="A1027" s="13"/>
      <c r="B1027" s="232"/>
      <c r="C1027" s="233"/>
      <c r="D1027" s="227" t="s">
        <v>162</v>
      </c>
      <c r="E1027" s="234" t="s">
        <v>19</v>
      </c>
      <c r="F1027" s="235" t="s">
        <v>1825</v>
      </c>
      <c r="G1027" s="233"/>
      <c r="H1027" s="236">
        <v>0</v>
      </c>
      <c r="I1027" s="237"/>
      <c r="J1027" s="233"/>
      <c r="K1027" s="233"/>
      <c r="L1027" s="238"/>
      <c r="M1027" s="239"/>
      <c r="N1027" s="240"/>
      <c r="O1027" s="240"/>
      <c r="P1027" s="240"/>
      <c r="Q1027" s="240"/>
      <c r="R1027" s="240"/>
      <c r="S1027" s="240"/>
      <c r="T1027" s="241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2" t="s">
        <v>162</v>
      </c>
      <c r="AU1027" s="242" t="s">
        <v>82</v>
      </c>
      <c r="AV1027" s="13" t="s">
        <v>82</v>
      </c>
      <c r="AW1027" s="13" t="s">
        <v>33</v>
      </c>
      <c r="AX1027" s="13" t="s">
        <v>72</v>
      </c>
      <c r="AY1027" s="242" t="s">
        <v>151</v>
      </c>
    </row>
    <row r="1028" s="13" customFormat="1">
      <c r="A1028" s="13"/>
      <c r="B1028" s="232"/>
      <c r="C1028" s="233"/>
      <c r="D1028" s="227" t="s">
        <v>162</v>
      </c>
      <c r="E1028" s="234" t="s">
        <v>19</v>
      </c>
      <c r="F1028" s="235" t="s">
        <v>1826</v>
      </c>
      <c r="G1028" s="233"/>
      <c r="H1028" s="236">
        <v>0</v>
      </c>
      <c r="I1028" s="237"/>
      <c r="J1028" s="233"/>
      <c r="K1028" s="233"/>
      <c r="L1028" s="238"/>
      <c r="M1028" s="239"/>
      <c r="N1028" s="240"/>
      <c r="O1028" s="240"/>
      <c r="P1028" s="240"/>
      <c r="Q1028" s="240"/>
      <c r="R1028" s="240"/>
      <c r="S1028" s="240"/>
      <c r="T1028" s="24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2" t="s">
        <v>162</v>
      </c>
      <c r="AU1028" s="242" t="s">
        <v>82</v>
      </c>
      <c r="AV1028" s="13" t="s">
        <v>82</v>
      </c>
      <c r="AW1028" s="13" t="s">
        <v>33</v>
      </c>
      <c r="AX1028" s="13" t="s">
        <v>72</v>
      </c>
      <c r="AY1028" s="242" t="s">
        <v>151</v>
      </c>
    </row>
    <row r="1029" s="13" customFormat="1">
      <c r="A1029" s="13"/>
      <c r="B1029" s="232"/>
      <c r="C1029" s="233"/>
      <c r="D1029" s="227" t="s">
        <v>162</v>
      </c>
      <c r="E1029" s="234" t="s">
        <v>19</v>
      </c>
      <c r="F1029" s="235" t="s">
        <v>1827</v>
      </c>
      <c r="G1029" s="233"/>
      <c r="H1029" s="236">
        <v>0</v>
      </c>
      <c r="I1029" s="237"/>
      <c r="J1029" s="233"/>
      <c r="K1029" s="233"/>
      <c r="L1029" s="238"/>
      <c r="M1029" s="239"/>
      <c r="N1029" s="240"/>
      <c r="O1029" s="240"/>
      <c r="P1029" s="240"/>
      <c r="Q1029" s="240"/>
      <c r="R1029" s="240"/>
      <c r="S1029" s="240"/>
      <c r="T1029" s="24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2" t="s">
        <v>162</v>
      </c>
      <c r="AU1029" s="242" t="s">
        <v>82</v>
      </c>
      <c r="AV1029" s="13" t="s">
        <v>82</v>
      </c>
      <c r="AW1029" s="13" t="s">
        <v>33</v>
      </c>
      <c r="AX1029" s="13" t="s">
        <v>72</v>
      </c>
      <c r="AY1029" s="242" t="s">
        <v>151</v>
      </c>
    </row>
    <row r="1030" s="13" customFormat="1">
      <c r="A1030" s="13"/>
      <c r="B1030" s="232"/>
      <c r="C1030" s="233"/>
      <c r="D1030" s="227" t="s">
        <v>162</v>
      </c>
      <c r="E1030" s="234" t="s">
        <v>19</v>
      </c>
      <c r="F1030" s="235" t="s">
        <v>1888</v>
      </c>
      <c r="G1030" s="233"/>
      <c r="H1030" s="236">
        <v>72.019999999999996</v>
      </c>
      <c r="I1030" s="237"/>
      <c r="J1030" s="233"/>
      <c r="K1030" s="233"/>
      <c r="L1030" s="238"/>
      <c r="M1030" s="239"/>
      <c r="N1030" s="240"/>
      <c r="O1030" s="240"/>
      <c r="P1030" s="240"/>
      <c r="Q1030" s="240"/>
      <c r="R1030" s="240"/>
      <c r="S1030" s="240"/>
      <c r="T1030" s="241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2" t="s">
        <v>162</v>
      </c>
      <c r="AU1030" s="242" t="s">
        <v>82</v>
      </c>
      <c r="AV1030" s="13" t="s">
        <v>82</v>
      </c>
      <c r="AW1030" s="13" t="s">
        <v>33</v>
      </c>
      <c r="AX1030" s="13" t="s">
        <v>72</v>
      </c>
      <c r="AY1030" s="242" t="s">
        <v>151</v>
      </c>
    </row>
    <row r="1031" s="13" customFormat="1">
      <c r="A1031" s="13"/>
      <c r="B1031" s="232"/>
      <c r="C1031" s="233"/>
      <c r="D1031" s="227" t="s">
        <v>162</v>
      </c>
      <c r="E1031" s="234" t="s">
        <v>19</v>
      </c>
      <c r="F1031" s="235" t="s">
        <v>1859</v>
      </c>
      <c r="G1031" s="233"/>
      <c r="H1031" s="236">
        <v>0</v>
      </c>
      <c r="I1031" s="237"/>
      <c r="J1031" s="233"/>
      <c r="K1031" s="233"/>
      <c r="L1031" s="238"/>
      <c r="M1031" s="239"/>
      <c r="N1031" s="240"/>
      <c r="O1031" s="240"/>
      <c r="P1031" s="240"/>
      <c r="Q1031" s="240"/>
      <c r="R1031" s="240"/>
      <c r="S1031" s="240"/>
      <c r="T1031" s="241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2" t="s">
        <v>162</v>
      </c>
      <c r="AU1031" s="242" t="s">
        <v>82</v>
      </c>
      <c r="AV1031" s="13" t="s">
        <v>82</v>
      </c>
      <c r="AW1031" s="13" t="s">
        <v>33</v>
      </c>
      <c r="AX1031" s="13" t="s">
        <v>72</v>
      </c>
      <c r="AY1031" s="242" t="s">
        <v>151</v>
      </c>
    </row>
    <row r="1032" s="13" customFormat="1">
      <c r="A1032" s="13"/>
      <c r="B1032" s="232"/>
      <c r="C1032" s="233"/>
      <c r="D1032" s="227" t="s">
        <v>162</v>
      </c>
      <c r="E1032" s="234" t="s">
        <v>19</v>
      </c>
      <c r="F1032" s="235" t="s">
        <v>1889</v>
      </c>
      <c r="G1032" s="233"/>
      <c r="H1032" s="236">
        <v>4.9000000000000004</v>
      </c>
      <c r="I1032" s="237"/>
      <c r="J1032" s="233"/>
      <c r="K1032" s="233"/>
      <c r="L1032" s="238"/>
      <c r="M1032" s="239"/>
      <c r="N1032" s="240"/>
      <c r="O1032" s="240"/>
      <c r="P1032" s="240"/>
      <c r="Q1032" s="240"/>
      <c r="R1032" s="240"/>
      <c r="S1032" s="240"/>
      <c r="T1032" s="24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2" t="s">
        <v>162</v>
      </c>
      <c r="AU1032" s="242" t="s">
        <v>82</v>
      </c>
      <c r="AV1032" s="13" t="s">
        <v>82</v>
      </c>
      <c r="AW1032" s="13" t="s">
        <v>33</v>
      </c>
      <c r="AX1032" s="13" t="s">
        <v>72</v>
      </c>
      <c r="AY1032" s="242" t="s">
        <v>151</v>
      </c>
    </row>
    <row r="1033" s="13" customFormat="1">
      <c r="A1033" s="13"/>
      <c r="B1033" s="232"/>
      <c r="C1033" s="233"/>
      <c r="D1033" s="227" t="s">
        <v>162</v>
      </c>
      <c r="E1033" s="234" t="s">
        <v>19</v>
      </c>
      <c r="F1033" s="235" t="s">
        <v>1890</v>
      </c>
      <c r="G1033" s="233"/>
      <c r="H1033" s="236">
        <v>5.5</v>
      </c>
      <c r="I1033" s="237"/>
      <c r="J1033" s="233"/>
      <c r="K1033" s="233"/>
      <c r="L1033" s="238"/>
      <c r="M1033" s="239"/>
      <c r="N1033" s="240"/>
      <c r="O1033" s="240"/>
      <c r="P1033" s="240"/>
      <c r="Q1033" s="240"/>
      <c r="R1033" s="240"/>
      <c r="S1033" s="240"/>
      <c r="T1033" s="24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2" t="s">
        <v>162</v>
      </c>
      <c r="AU1033" s="242" t="s">
        <v>82</v>
      </c>
      <c r="AV1033" s="13" t="s">
        <v>82</v>
      </c>
      <c r="AW1033" s="13" t="s">
        <v>33</v>
      </c>
      <c r="AX1033" s="13" t="s">
        <v>72</v>
      </c>
      <c r="AY1033" s="242" t="s">
        <v>151</v>
      </c>
    </row>
    <row r="1034" s="13" customFormat="1">
      <c r="A1034" s="13"/>
      <c r="B1034" s="232"/>
      <c r="C1034" s="233"/>
      <c r="D1034" s="227" t="s">
        <v>162</v>
      </c>
      <c r="E1034" s="234" t="s">
        <v>19</v>
      </c>
      <c r="F1034" s="235" t="s">
        <v>1862</v>
      </c>
      <c r="G1034" s="233"/>
      <c r="H1034" s="236">
        <v>0</v>
      </c>
      <c r="I1034" s="237"/>
      <c r="J1034" s="233"/>
      <c r="K1034" s="233"/>
      <c r="L1034" s="238"/>
      <c r="M1034" s="239"/>
      <c r="N1034" s="240"/>
      <c r="O1034" s="240"/>
      <c r="P1034" s="240"/>
      <c r="Q1034" s="240"/>
      <c r="R1034" s="240"/>
      <c r="S1034" s="240"/>
      <c r="T1034" s="24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2" t="s">
        <v>162</v>
      </c>
      <c r="AU1034" s="242" t="s">
        <v>82</v>
      </c>
      <c r="AV1034" s="13" t="s">
        <v>82</v>
      </c>
      <c r="AW1034" s="13" t="s">
        <v>33</v>
      </c>
      <c r="AX1034" s="13" t="s">
        <v>72</v>
      </c>
      <c r="AY1034" s="242" t="s">
        <v>151</v>
      </c>
    </row>
    <row r="1035" s="14" customFormat="1">
      <c r="A1035" s="14"/>
      <c r="B1035" s="244"/>
      <c r="C1035" s="245"/>
      <c r="D1035" s="227" t="s">
        <v>162</v>
      </c>
      <c r="E1035" s="246" t="s">
        <v>19</v>
      </c>
      <c r="F1035" s="247" t="s">
        <v>204</v>
      </c>
      <c r="G1035" s="245"/>
      <c r="H1035" s="248">
        <v>82.420000000000002</v>
      </c>
      <c r="I1035" s="249"/>
      <c r="J1035" s="245"/>
      <c r="K1035" s="245"/>
      <c r="L1035" s="250"/>
      <c r="M1035" s="251"/>
      <c r="N1035" s="252"/>
      <c r="O1035" s="252"/>
      <c r="P1035" s="252"/>
      <c r="Q1035" s="252"/>
      <c r="R1035" s="252"/>
      <c r="S1035" s="252"/>
      <c r="T1035" s="25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54" t="s">
        <v>162</v>
      </c>
      <c r="AU1035" s="254" t="s">
        <v>82</v>
      </c>
      <c r="AV1035" s="14" t="s">
        <v>158</v>
      </c>
      <c r="AW1035" s="14" t="s">
        <v>33</v>
      </c>
      <c r="AX1035" s="14" t="s">
        <v>80</v>
      </c>
      <c r="AY1035" s="254" t="s">
        <v>151</v>
      </c>
    </row>
    <row r="1036" s="2" customFormat="1" ht="16.5" customHeight="1">
      <c r="A1036" s="40"/>
      <c r="B1036" s="41"/>
      <c r="C1036" s="214" t="s">
        <v>2000</v>
      </c>
      <c r="D1036" s="214" t="s">
        <v>153</v>
      </c>
      <c r="E1036" s="215" t="s">
        <v>2001</v>
      </c>
      <c r="F1036" s="216" t="s">
        <v>2002</v>
      </c>
      <c r="G1036" s="217" t="s">
        <v>156</v>
      </c>
      <c r="H1036" s="218">
        <v>28.210000000000001</v>
      </c>
      <c r="I1036" s="219"/>
      <c r="J1036" s="220">
        <f>ROUND(I1036*H1036,2)</f>
        <v>0</v>
      </c>
      <c r="K1036" s="216" t="s">
        <v>157</v>
      </c>
      <c r="L1036" s="46"/>
      <c r="M1036" s="221" t="s">
        <v>19</v>
      </c>
      <c r="N1036" s="222" t="s">
        <v>43</v>
      </c>
      <c r="O1036" s="86"/>
      <c r="P1036" s="223">
        <f>O1036*H1036</f>
        <v>0</v>
      </c>
      <c r="Q1036" s="223">
        <v>0</v>
      </c>
      <c r="R1036" s="223">
        <f>Q1036*H1036</f>
        <v>0</v>
      </c>
      <c r="S1036" s="223">
        <v>0</v>
      </c>
      <c r="T1036" s="224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5" t="s">
        <v>158</v>
      </c>
      <c r="AT1036" s="225" t="s">
        <v>153</v>
      </c>
      <c r="AU1036" s="225" t="s">
        <v>82</v>
      </c>
      <c r="AY1036" s="19" t="s">
        <v>151</v>
      </c>
      <c r="BE1036" s="226">
        <f>IF(N1036="základní",J1036,0)</f>
        <v>0</v>
      </c>
      <c r="BF1036" s="226">
        <f>IF(N1036="snížená",J1036,0)</f>
        <v>0</v>
      </c>
      <c r="BG1036" s="226">
        <f>IF(N1036="zákl. přenesená",J1036,0)</f>
        <v>0</v>
      </c>
      <c r="BH1036" s="226">
        <f>IF(N1036="sníž. přenesená",J1036,0)</f>
        <v>0</v>
      </c>
      <c r="BI1036" s="226">
        <f>IF(N1036="nulová",J1036,0)</f>
        <v>0</v>
      </c>
      <c r="BJ1036" s="19" t="s">
        <v>80</v>
      </c>
      <c r="BK1036" s="226">
        <f>ROUND(I1036*H1036,2)</f>
        <v>0</v>
      </c>
      <c r="BL1036" s="19" t="s">
        <v>158</v>
      </c>
      <c r="BM1036" s="225" t="s">
        <v>2003</v>
      </c>
    </row>
    <row r="1037" s="2" customFormat="1">
      <c r="A1037" s="40"/>
      <c r="B1037" s="41"/>
      <c r="C1037" s="42"/>
      <c r="D1037" s="227" t="s">
        <v>160</v>
      </c>
      <c r="E1037" s="42"/>
      <c r="F1037" s="228" t="s">
        <v>2004</v>
      </c>
      <c r="G1037" s="42"/>
      <c r="H1037" s="42"/>
      <c r="I1037" s="229"/>
      <c r="J1037" s="42"/>
      <c r="K1037" s="42"/>
      <c r="L1037" s="46"/>
      <c r="M1037" s="230"/>
      <c r="N1037" s="231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160</v>
      </c>
      <c r="AU1037" s="19" t="s">
        <v>82</v>
      </c>
    </row>
    <row r="1038" s="13" customFormat="1">
      <c r="A1038" s="13"/>
      <c r="B1038" s="232"/>
      <c r="C1038" s="233"/>
      <c r="D1038" s="227" t="s">
        <v>162</v>
      </c>
      <c r="E1038" s="234" t="s">
        <v>19</v>
      </c>
      <c r="F1038" s="235" t="s">
        <v>1824</v>
      </c>
      <c r="G1038" s="233"/>
      <c r="H1038" s="236">
        <v>0</v>
      </c>
      <c r="I1038" s="237"/>
      <c r="J1038" s="233"/>
      <c r="K1038" s="233"/>
      <c r="L1038" s="238"/>
      <c r="M1038" s="239"/>
      <c r="N1038" s="240"/>
      <c r="O1038" s="240"/>
      <c r="P1038" s="240"/>
      <c r="Q1038" s="240"/>
      <c r="R1038" s="240"/>
      <c r="S1038" s="240"/>
      <c r="T1038" s="241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2" t="s">
        <v>162</v>
      </c>
      <c r="AU1038" s="242" t="s">
        <v>82</v>
      </c>
      <c r="AV1038" s="13" t="s">
        <v>82</v>
      </c>
      <c r="AW1038" s="13" t="s">
        <v>33</v>
      </c>
      <c r="AX1038" s="13" t="s">
        <v>72</v>
      </c>
      <c r="AY1038" s="242" t="s">
        <v>151</v>
      </c>
    </row>
    <row r="1039" s="13" customFormat="1">
      <c r="A1039" s="13"/>
      <c r="B1039" s="232"/>
      <c r="C1039" s="233"/>
      <c r="D1039" s="227" t="s">
        <v>162</v>
      </c>
      <c r="E1039" s="234" t="s">
        <v>19</v>
      </c>
      <c r="F1039" s="235" t="s">
        <v>1825</v>
      </c>
      <c r="G1039" s="233"/>
      <c r="H1039" s="236">
        <v>0</v>
      </c>
      <c r="I1039" s="237"/>
      <c r="J1039" s="233"/>
      <c r="K1039" s="233"/>
      <c r="L1039" s="238"/>
      <c r="M1039" s="239"/>
      <c r="N1039" s="240"/>
      <c r="O1039" s="240"/>
      <c r="P1039" s="240"/>
      <c r="Q1039" s="240"/>
      <c r="R1039" s="240"/>
      <c r="S1039" s="240"/>
      <c r="T1039" s="241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2" t="s">
        <v>162</v>
      </c>
      <c r="AU1039" s="242" t="s">
        <v>82</v>
      </c>
      <c r="AV1039" s="13" t="s">
        <v>82</v>
      </c>
      <c r="AW1039" s="13" t="s">
        <v>33</v>
      </c>
      <c r="AX1039" s="13" t="s">
        <v>72</v>
      </c>
      <c r="AY1039" s="242" t="s">
        <v>151</v>
      </c>
    </row>
    <row r="1040" s="13" customFormat="1">
      <c r="A1040" s="13"/>
      <c r="B1040" s="232"/>
      <c r="C1040" s="233"/>
      <c r="D1040" s="227" t="s">
        <v>162</v>
      </c>
      <c r="E1040" s="234" t="s">
        <v>19</v>
      </c>
      <c r="F1040" s="235" t="s">
        <v>1826</v>
      </c>
      <c r="G1040" s="233"/>
      <c r="H1040" s="236">
        <v>0</v>
      </c>
      <c r="I1040" s="237"/>
      <c r="J1040" s="233"/>
      <c r="K1040" s="233"/>
      <c r="L1040" s="238"/>
      <c r="M1040" s="239"/>
      <c r="N1040" s="240"/>
      <c r="O1040" s="240"/>
      <c r="P1040" s="240"/>
      <c r="Q1040" s="240"/>
      <c r="R1040" s="240"/>
      <c r="S1040" s="240"/>
      <c r="T1040" s="241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2" t="s">
        <v>162</v>
      </c>
      <c r="AU1040" s="242" t="s">
        <v>82</v>
      </c>
      <c r="AV1040" s="13" t="s">
        <v>82</v>
      </c>
      <c r="AW1040" s="13" t="s">
        <v>33</v>
      </c>
      <c r="AX1040" s="13" t="s">
        <v>72</v>
      </c>
      <c r="AY1040" s="242" t="s">
        <v>151</v>
      </c>
    </row>
    <row r="1041" s="13" customFormat="1">
      <c r="A1041" s="13"/>
      <c r="B1041" s="232"/>
      <c r="C1041" s="233"/>
      <c r="D1041" s="227" t="s">
        <v>162</v>
      </c>
      <c r="E1041" s="234" t="s">
        <v>19</v>
      </c>
      <c r="F1041" s="235" t="s">
        <v>1827</v>
      </c>
      <c r="G1041" s="233"/>
      <c r="H1041" s="236">
        <v>0</v>
      </c>
      <c r="I1041" s="237"/>
      <c r="J1041" s="233"/>
      <c r="K1041" s="233"/>
      <c r="L1041" s="238"/>
      <c r="M1041" s="239"/>
      <c r="N1041" s="240"/>
      <c r="O1041" s="240"/>
      <c r="P1041" s="240"/>
      <c r="Q1041" s="240"/>
      <c r="R1041" s="240"/>
      <c r="S1041" s="240"/>
      <c r="T1041" s="241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2" t="s">
        <v>162</v>
      </c>
      <c r="AU1041" s="242" t="s">
        <v>82</v>
      </c>
      <c r="AV1041" s="13" t="s">
        <v>82</v>
      </c>
      <c r="AW1041" s="13" t="s">
        <v>33</v>
      </c>
      <c r="AX1041" s="13" t="s">
        <v>72</v>
      </c>
      <c r="AY1041" s="242" t="s">
        <v>151</v>
      </c>
    </row>
    <row r="1042" s="13" customFormat="1">
      <c r="A1042" s="13"/>
      <c r="B1042" s="232"/>
      <c r="C1042" s="233"/>
      <c r="D1042" s="227" t="s">
        <v>162</v>
      </c>
      <c r="E1042" s="234" t="s">
        <v>19</v>
      </c>
      <c r="F1042" s="235" t="s">
        <v>1828</v>
      </c>
      <c r="G1042" s="233"/>
      <c r="H1042" s="236">
        <v>0</v>
      </c>
      <c r="I1042" s="237"/>
      <c r="J1042" s="233"/>
      <c r="K1042" s="233"/>
      <c r="L1042" s="238"/>
      <c r="M1042" s="239"/>
      <c r="N1042" s="240"/>
      <c r="O1042" s="240"/>
      <c r="P1042" s="240"/>
      <c r="Q1042" s="240"/>
      <c r="R1042" s="240"/>
      <c r="S1042" s="240"/>
      <c r="T1042" s="241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2" t="s">
        <v>162</v>
      </c>
      <c r="AU1042" s="242" t="s">
        <v>82</v>
      </c>
      <c r="AV1042" s="13" t="s">
        <v>82</v>
      </c>
      <c r="AW1042" s="13" t="s">
        <v>33</v>
      </c>
      <c r="AX1042" s="13" t="s">
        <v>72</v>
      </c>
      <c r="AY1042" s="242" t="s">
        <v>151</v>
      </c>
    </row>
    <row r="1043" s="13" customFormat="1">
      <c r="A1043" s="13"/>
      <c r="B1043" s="232"/>
      <c r="C1043" s="233"/>
      <c r="D1043" s="227" t="s">
        <v>162</v>
      </c>
      <c r="E1043" s="234" t="s">
        <v>19</v>
      </c>
      <c r="F1043" s="235" t="s">
        <v>1898</v>
      </c>
      <c r="G1043" s="233"/>
      <c r="H1043" s="236">
        <v>6.1500000000000004</v>
      </c>
      <c r="I1043" s="237"/>
      <c r="J1043" s="233"/>
      <c r="K1043" s="233"/>
      <c r="L1043" s="238"/>
      <c r="M1043" s="239"/>
      <c r="N1043" s="240"/>
      <c r="O1043" s="240"/>
      <c r="P1043" s="240"/>
      <c r="Q1043" s="240"/>
      <c r="R1043" s="240"/>
      <c r="S1043" s="240"/>
      <c r="T1043" s="241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2" t="s">
        <v>162</v>
      </c>
      <c r="AU1043" s="242" t="s">
        <v>82</v>
      </c>
      <c r="AV1043" s="13" t="s">
        <v>82</v>
      </c>
      <c r="AW1043" s="13" t="s">
        <v>33</v>
      </c>
      <c r="AX1043" s="13" t="s">
        <v>72</v>
      </c>
      <c r="AY1043" s="242" t="s">
        <v>151</v>
      </c>
    </row>
    <row r="1044" s="13" customFormat="1">
      <c r="A1044" s="13"/>
      <c r="B1044" s="232"/>
      <c r="C1044" s="233"/>
      <c r="D1044" s="227" t="s">
        <v>162</v>
      </c>
      <c r="E1044" s="234" t="s">
        <v>19</v>
      </c>
      <c r="F1044" s="235" t="s">
        <v>1889</v>
      </c>
      <c r="G1044" s="233"/>
      <c r="H1044" s="236">
        <v>4.9000000000000004</v>
      </c>
      <c r="I1044" s="237"/>
      <c r="J1044" s="233"/>
      <c r="K1044" s="233"/>
      <c r="L1044" s="238"/>
      <c r="M1044" s="239"/>
      <c r="N1044" s="240"/>
      <c r="O1044" s="240"/>
      <c r="P1044" s="240"/>
      <c r="Q1044" s="240"/>
      <c r="R1044" s="240"/>
      <c r="S1044" s="240"/>
      <c r="T1044" s="241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2" t="s">
        <v>162</v>
      </c>
      <c r="AU1044" s="242" t="s">
        <v>82</v>
      </c>
      <c r="AV1044" s="13" t="s">
        <v>82</v>
      </c>
      <c r="AW1044" s="13" t="s">
        <v>33</v>
      </c>
      <c r="AX1044" s="13" t="s">
        <v>72</v>
      </c>
      <c r="AY1044" s="242" t="s">
        <v>151</v>
      </c>
    </row>
    <row r="1045" s="13" customFormat="1">
      <c r="A1045" s="13"/>
      <c r="B1045" s="232"/>
      <c r="C1045" s="233"/>
      <c r="D1045" s="227" t="s">
        <v>162</v>
      </c>
      <c r="E1045" s="234" t="s">
        <v>19</v>
      </c>
      <c r="F1045" s="235" t="s">
        <v>1890</v>
      </c>
      <c r="G1045" s="233"/>
      <c r="H1045" s="236">
        <v>5.5</v>
      </c>
      <c r="I1045" s="237"/>
      <c r="J1045" s="233"/>
      <c r="K1045" s="233"/>
      <c r="L1045" s="238"/>
      <c r="M1045" s="239"/>
      <c r="N1045" s="240"/>
      <c r="O1045" s="240"/>
      <c r="P1045" s="240"/>
      <c r="Q1045" s="240"/>
      <c r="R1045" s="240"/>
      <c r="S1045" s="240"/>
      <c r="T1045" s="241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2" t="s">
        <v>162</v>
      </c>
      <c r="AU1045" s="242" t="s">
        <v>82</v>
      </c>
      <c r="AV1045" s="13" t="s">
        <v>82</v>
      </c>
      <c r="AW1045" s="13" t="s">
        <v>33</v>
      </c>
      <c r="AX1045" s="13" t="s">
        <v>72</v>
      </c>
      <c r="AY1045" s="242" t="s">
        <v>151</v>
      </c>
    </row>
    <row r="1046" s="13" customFormat="1">
      <c r="A1046" s="13"/>
      <c r="B1046" s="232"/>
      <c r="C1046" s="233"/>
      <c r="D1046" s="227" t="s">
        <v>162</v>
      </c>
      <c r="E1046" s="234" t="s">
        <v>19</v>
      </c>
      <c r="F1046" s="235" t="s">
        <v>1899</v>
      </c>
      <c r="G1046" s="233"/>
      <c r="H1046" s="236">
        <v>11.66</v>
      </c>
      <c r="I1046" s="237"/>
      <c r="J1046" s="233"/>
      <c r="K1046" s="233"/>
      <c r="L1046" s="238"/>
      <c r="M1046" s="239"/>
      <c r="N1046" s="240"/>
      <c r="O1046" s="240"/>
      <c r="P1046" s="240"/>
      <c r="Q1046" s="240"/>
      <c r="R1046" s="240"/>
      <c r="S1046" s="240"/>
      <c r="T1046" s="241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2" t="s">
        <v>162</v>
      </c>
      <c r="AU1046" s="242" t="s">
        <v>82</v>
      </c>
      <c r="AV1046" s="13" t="s">
        <v>82</v>
      </c>
      <c r="AW1046" s="13" t="s">
        <v>33</v>
      </c>
      <c r="AX1046" s="13" t="s">
        <v>72</v>
      </c>
      <c r="AY1046" s="242" t="s">
        <v>151</v>
      </c>
    </row>
    <row r="1047" s="14" customFormat="1">
      <c r="A1047" s="14"/>
      <c r="B1047" s="244"/>
      <c r="C1047" s="245"/>
      <c r="D1047" s="227" t="s">
        <v>162</v>
      </c>
      <c r="E1047" s="246" t="s">
        <v>19</v>
      </c>
      <c r="F1047" s="247" t="s">
        <v>204</v>
      </c>
      <c r="G1047" s="245"/>
      <c r="H1047" s="248">
        <v>28.210000000000001</v>
      </c>
      <c r="I1047" s="249"/>
      <c r="J1047" s="245"/>
      <c r="K1047" s="245"/>
      <c r="L1047" s="250"/>
      <c r="M1047" s="251"/>
      <c r="N1047" s="252"/>
      <c r="O1047" s="252"/>
      <c r="P1047" s="252"/>
      <c r="Q1047" s="252"/>
      <c r="R1047" s="252"/>
      <c r="S1047" s="252"/>
      <c r="T1047" s="253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4" t="s">
        <v>162</v>
      </c>
      <c r="AU1047" s="254" t="s">
        <v>82</v>
      </c>
      <c r="AV1047" s="14" t="s">
        <v>158</v>
      </c>
      <c r="AW1047" s="14" t="s">
        <v>33</v>
      </c>
      <c r="AX1047" s="14" t="s">
        <v>80</v>
      </c>
      <c r="AY1047" s="254" t="s">
        <v>151</v>
      </c>
    </row>
    <row r="1048" s="2" customFormat="1" ht="16.5" customHeight="1">
      <c r="A1048" s="40"/>
      <c r="B1048" s="41"/>
      <c r="C1048" s="214" t="s">
        <v>2005</v>
      </c>
      <c r="D1048" s="214" t="s">
        <v>153</v>
      </c>
      <c r="E1048" s="215" t="s">
        <v>2006</v>
      </c>
      <c r="F1048" s="216" t="s">
        <v>2007</v>
      </c>
      <c r="G1048" s="217" t="s">
        <v>156</v>
      </c>
      <c r="H1048" s="218">
        <v>278.80000000000001</v>
      </c>
      <c r="I1048" s="219"/>
      <c r="J1048" s="220">
        <f>ROUND(I1048*H1048,2)</f>
        <v>0</v>
      </c>
      <c r="K1048" s="216" t="s">
        <v>157</v>
      </c>
      <c r="L1048" s="46"/>
      <c r="M1048" s="221" t="s">
        <v>19</v>
      </c>
      <c r="N1048" s="222" t="s">
        <v>43</v>
      </c>
      <c r="O1048" s="86"/>
      <c r="P1048" s="223">
        <f>O1048*H1048</f>
        <v>0</v>
      </c>
      <c r="Q1048" s="223">
        <v>0.00158</v>
      </c>
      <c r="R1048" s="223">
        <f>Q1048*H1048</f>
        <v>0.44050400000000001</v>
      </c>
      <c r="S1048" s="223">
        <v>0</v>
      </c>
      <c r="T1048" s="224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25" t="s">
        <v>158</v>
      </c>
      <c r="AT1048" s="225" t="s">
        <v>153</v>
      </c>
      <c r="AU1048" s="225" t="s">
        <v>82</v>
      </c>
      <c r="AY1048" s="19" t="s">
        <v>151</v>
      </c>
      <c r="BE1048" s="226">
        <f>IF(N1048="základní",J1048,0)</f>
        <v>0</v>
      </c>
      <c r="BF1048" s="226">
        <f>IF(N1048="snížená",J1048,0)</f>
        <v>0</v>
      </c>
      <c r="BG1048" s="226">
        <f>IF(N1048="zákl. přenesená",J1048,0)</f>
        <v>0</v>
      </c>
      <c r="BH1048" s="226">
        <f>IF(N1048="sníž. přenesená",J1048,0)</f>
        <v>0</v>
      </c>
      <c r="BI1048" s="226">
        <f>IF(N1048="nulová",J1048,0)</f>
        <v>0</v>
      </c>
      <c r="BJ1048" s="19" t="s">
        <v>80</v>
      </c>
      <c r="BK1048" s="226">
        <f>ROUND(I1048*H1048,2)</f>
        <v>0</v>
      </c>
      <c r="BL1048" s="19" t="s">
        <v>158</v>
      </c>
      <c r="BM1048" s="225" t="s">
        <v>2008</v>
      </c>
    </row>
    <row r="1049" s="2" customFormat="1">
      <c r="A1049" s="40"/>
      <c r="B1049" s="41"/>
      <c r="C1049" s="42"/>
      <c r="D1049" s="227" t="s">
        <v>160</v>
      </c>
      <c r="E1049" s="42"/>
      <c r="F1049" s="228" t="s">
        <v>2009</v>
      </c>
      <c r="G1049" s="42"/>
      <c r="H1049" s="42"/>
      <c r="I1049" s="229"/>
      <c r="J1049" s="42"/>
      <c r="K1049" s="42"/>
      <c r="L1049" s="46"/>
      <c r="M1049" s="230"/>
      <c r="N1049" s="231"/>
      <c r="O1049" s="86"/>
      <c r="P1049" s="86"/>
      <c r="Q1049" s="86"/>
      <c r="R1049" s="86"/>
      <c r="S1049" s="86"/>
      <c r="T1049" s="87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T1049" s="19" t="s">
        <v>160</v>
      </c>
      <c r="AU1049" s="19" t="s">
        <v>82</v>
      </c>
    </row>
    <row r="1050" s="13" customFormat="1">
      <c r="A1050" s="13"/>
      <c r="B1050" s="232"/>
      <c r="C1050" s="233"/>
      <c r="D1050" s="227" t="s">
        <v>162</v>
      </c>
      <c r="E1050" s="234" t="s">
        <v>19</v>
      </c>
      <c r="F1050" s="235" t="s">
        <v>1905</v>
      </c>
      <c r="G1050" s="233"/>
      <c r="H1050" s="236">
        <v>115.17</v>
      </c>
      <c r="I1050" s="237"/>
      <c r="J1050" s="233"/>
      <c r="K1050" s="233"/>
      <c r="L1050" s="238"/>
      <c r="M1050" s="239"/>
      <c r="N1050" s="240"/>
      <c r="O1050" s="240"/>
      <c r="P1050" s="240"/>
      <c r="Q1050" s="240"/>
      <c r="R1050" s="240"/>
      <c r="S1050" s="240"/>
      <c r="T1050" s="241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2" t="s">
        <v>162</v>
      </c>
      <c r="AU1050" s="242" t="s">
        <v>82</v>
      </c>
      <c r="AV1050" s="13" t="s">
        <v>82</v>
      </c>
      <c r="AW1050" s="13" t="s">
        <v>33</v>
      </c>
      <c r="AX1050" s="13" t="s">
        <v>72</v>
      </c>
      <c r="AY1050" s="242" t="s">
        <v>151</v>
      </c>
    </row>
    <row r="1051" s="13" customFormat="1">
      <c r="A1051" s="13"/>
      <c r="B1051" s="232"/>
      <c r="C1051" s="233"/>
      <c r="D1051" s="227" t="s">
        <v>162</v>
      </c>
      <c r="E1051" s="234" t="s">
        <v>19</v>
      </c>
      <c r="F1051" s="235" t="s">
        <v>1887</v>
      </c>
      <c r="G1051" s="233"/>
      <c r="H1051" s="236">
        <v>43.219999999999999</v>
      </c>
      <c r="I1051" s="237"/>
      <c r="J1051" s="233"/>
      <c r="K1051" s="233"/>
      <c r="L1051" s="238"/>
      <c r="M1051" s="239"/>
      <c r="N1051" s="240"/>
      <c r="O1051" s="240"/>
      <c r="P1051" s="240"/>
      <c r="Q1051" s="240"/>
      <c r="R1051" s="240"/>
      <c r="S1051" s="240"/>
      <c r="T1051" s="241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2" t="s">
        <v>162</v>
      </c>
      <c r="AU1051" s="242" t="s">
        <v>82</v>
      </c>
      <c r="AV1051" s="13" t="s">
        <v>82</v>
      </c>
      <c r="AW1051" s="13" t="s">
        <v>33</v>
      </c>
      <c r="AX1051" s="13" t="s">
        <v>72</v>
      </c>
      <c r="AY1051" s="242" t="s">
        <v>151</v>
      </c>
    </row>
    <row r="1052" s="13" customFormat="1">
      <c r="A1052" s="13"/>
      <c r="B1052" s="232"/>
      <c r="C1052" s="233"/>
      <c r="D1052" s="227" t="s">
        <v>162</v>
      </c>
      <c r="E1052" s="234" t="s">
        <v>19</v>
      </c>
      <c r="F1052" s="235" t="s">
        <v>1896</v>
      </c>
      <c r="G1052" s="233"/>
      <c r="H1052" s="236">
        <v>13.550000000000001</v>
      </c>
      <c r="I1052" s="237"/>
      <c r="J1052" s="233"/>
      <c r="K1052" s="233"/>
      <c r="L1052" s="238"/>
      <c r="M1052" s="239"/>
      <c r="N1052" s="240"/>
      <c r="O1052" s="240"/>
      <c r="P1052" s="240"/>
      <c r="Q1052" s="240"/>
      <c r="R1052" s="240"/>
      <c r="S1052" s="240"/>
      <c r="T1052" s="241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2" t="s">
        <v>162</v>
      </c>
      <c r="AU1052" s="242" t="s">
        <v>82</v>
      </c>
      <c r="AV1052" s="13" t="s">
        <v>82</v>
      </c>
      <c r="AW1052" s="13" t="s">
        <v>33</v>
      </c>
      <c r="AX1052" s="13" t="s">
        <v>72</v>
      </c>
      <c r="AY1052" s="242" t="s">
        <v>151</v>
      </c>
    </row>
    <row r="1053" s="13" customFormat="1">
      <c r="A1053" s="13"/>
      <c r="B1053" s="232"/>
      <c r="C1053" s="233"/>
      <c r="D1053" s="227" t="s">
        <v>162</v>
      </c>
      <c r="E1053" s="234" t="s">
        <v>19</v>
      </c>
      <c r="F1053" s="235" t="s">
        <v>1897</v>
      </c>
      <c r="G1053" s="233"/>
      <c r="H1053" s="236">
        <v>6.6299999999999999</v>
      </c>
      <c r="I1053" s="237"/>
      <c r="J1053" s="233"/>
      <c r="K1053" s="233"/>
      <c r="L1053" s="238"/>
      <c r="M1053" s="239"/>
      <c r="N1053" s="240"/>
      <c r="O1053" s="240"/>
      <c r="P1053" s="240"/>
      <c r="Q1053" s="240"/>
      <c r="R1053" s="240"/>
      <c r="S1053" s="240"/>
      <c r="T1053" s="241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2" t="s">
        <v>162</v>
      </c>
      <c r="AU1053" s="242" t="s">
        <v>82</v>
      </c>
      <c r="AV1053" s="13" t="s">
        <v>82</v>
      </c>
      <c r="AW1053" s="13" t="s">
        <v>33</v>
      </c>
      <c r="AX1053" s="13" t="s">
        <v>72</v>
      </c>
      <c r="AY1053" s="242" t="s">
        <v>151</v>
      </c>
    </row>
    <row r="1054" s="13" customFormat="1">
      <c r="A1054" s="13"/>
      <c r="B1054" s="232"/>
      <c r="C1054" s="233"/>
      <c r="D1054" s="227" t="s">
        <v>162</v>
      </c>
      <c r="E1054" s="234" t="s">
        <v>19</v>
      </c>
      <c r="F1054" s="235" t="s">
        <v>1888</v>
      </c>
      <c r="G1054" s="233"/>
      <c r="H1054" s="236">
        <v>72.019999999999996</v>
      </c>
      <c r="I1054" s="237"/>
      <c r="J1054" s="233"/>
      <c r="K1054" s="233"/>
      <c r="L1054" s="238"/>
      <c r="M1054" s="239"/>
      <c r="N1054" s="240"/>
      <c r="O1054" s="240"/>
      <c r="P1054" s="240"/>
      <c r="Q1054" s="240"/>
      <c r="R1054" s="240"/>
      <c r="S1054" s="240"/>
      <c r="T1054" s="241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2" t="s">
        <v>162</v>
      </c>
      <c r="AU1054" s="242" t="s">
        <v>82</v>
      </c>
      <c r="AV1054" s="13" t="s">
        <v>82</v>
      </c>
      <c r="AW1054" s="13" t="s">
        <v>33</v>
      </c>
      <c r="AX1054" s="13" t="s">
        <v>72</v>
      </c>
      <c r="AY1054" s="242" t="s">
        <v>151</v>
      </c>
    </row>
    <row r="1055" s="13" customFormat="1">
      <c r="A1055" s="13"/>
      <c r="B1055" s="232"/>
      <c r="C1055" s="233"/>
      <c r="D1055" s="227" t="s">
        <v>162</v>
      </c>
      <c r="E1055" s="234" t="s">
        <v>19</v>
      </c>
      <c r="F1055" s="235" t="s">
        <v>1898</v>
      </c>
      <c r="G1055" s="233"/>
      <c r="H1055" s="236">
        <v>6.1500000000000004</v>
      </c>
      <c r="I1055" s="237"/>
      <c r="J1055" s="233"/>
      <c r="K1055" s="233"/>
      <c r="L1055" s="238"/>
      <c r="M1055" s="239"/>
      <c r="N1055" s="240"/>
      <c r="O1055" s="240"/>
      <c r="P1055" s="240"/>
      <c r="Q1055" s="240"/>
      <c r="R1055" s="240"/>
      <c r="S1055" s="240"/>
      <c r="T1055" s="241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2" t="s">
        <v>162</v>
      </c>
      <c r="AU1055" s="242" t="s">
        <v>82</v>
      </c>
      <c r="AV1055" s="13" t="s">
        <v>82</v>
      </c>
      <c r="AW1055" s="13" t="s">
        <v>33</v>
      </c>
      <c r="AX1055" s="13" t="s">
        <v>72</v>
      </c>
      <c r="AY1055" s="242" t="s">
        <v>151</v>
      </c>
    </row>
    <row r="1056" s="13" customFormat="1">
      <c r="A1056" s="13"/>
      <c r="B1056" s="232"/>
      <c r="C1056" s="233"/>
      <c r="D1056" s="227" t="s">
        <v>162</v>
      </c>
      <c r="E1056" s="234" t="s">
        <v>19</v>
      </c>
      <c r="F1056" s="235" t="s">
        <v>1889</v>
      </c>
      <c r="G1056" s="233"/>
      <c r="H1056" s="236">
        <v>4.9000000000000004</v>
      </c>
      <c r="I1056" s="237"/>
      <c r="J1056" s="233"/>
      <c r="K1056" s="233"/>
      <c r="L1056" s="238"/>
      <c r="M1056" s="239"/>
      <c r="N1056" s="240"/>
      <c r="O1056" s="240"/>
      <c r="P1056" s="240"/>
      <c r="Q1056" s="240"/>
      <c r="R1056" s="240"/>
      <c r="S1056" s="240"/>
      <c r="T1056" s="241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2" t="s">
        <v>162</v>
      </c>
      <c r="AU1056" s="242" t="s">
        <v>82</v>
      </c>
      <c r="AV1056" s="13" t="s">
        <v>82</v>
      </c>
      <c r="AW1056" s="13" t="s">
        <v>33</v>
      </c>
      <c r="AX1056" s="13" t="s">
        <v>72</v>
      </c>
      <c r="AY1056" s="242" t="s">
        <v>151</v>
      </c>
    </row>
    <row r="1057" s="13" customFormat="1">
      <c r="A1057" s="13"/>
      <c r="B1057" s="232"/>
      <c r="C1057" s="233"/>
      <c r="D1057" s="227" t="s">
        <v>162</v>
      </c>
      <c r="E1057" s="234" t="s">
        <v>19</v>
      </c>
      <c r="F1057" s="235" t="s">
        <v>1890</v>
      </c>
      <c r="G1057" s="233"/>
      <c r="H1057" s="236">
        <v>5.5</v>
      </c>
      <c r="I1057" s="237"/>
      <c r="J1057" s="233"/>
      <c r="K1057" s="233"/>
      <c r="L1057" s="238"/>
      <c r="M1057" s="239"/>
      <c r="N1057" s="240"/>
      <c r="O1057" s="240"/>
      <c r="P1057" s="240"/>
      <c r="Q1057" s="240"/>
      <c r="R1057" s="240"/>
      <c r="S1057" s="240"/>
      <c r="T1057" s="241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2" t="s">
        <v>162</v>
      </c>
      <c r="AU1057" s="242" t="s">
        <v>82</v>
      </c>
      <c r="AV1057" s="13" t="s">
        <v>82</v>
      </c>
      <c r="AW1057" s="13" t="s">
        <v>33</v>
      </c>
      <c r="AX1057" s="13" t="s">
        <v>72</v>
      </c>
      <c r="AY1057" s="242" t="s">
        <v>151</v>
      </c>
    </row>
    <row r="1058" s="13" customFormat="1">
      <c r="A1058" s="13"/>
      <c r="B1058" s="232"/>
      <c r="C1058" s="233"/>
      <c r="D1058" s="227" t="s">
        <v>162</v>
      </c>
      <c r="E1058" s="234" t="s">
        <v>19</v>
      </c>
      <c r="F1058" s="235" t="s">
        <v>1899</v>
      </c>
      <c r="G1058" s="233"/>
      <c r="H1058" s="236">
        <v>11.66</v>
      </c>
      <c r="I1058" s="237"/>
      <c r="J1058" s="233"/>
      <c r="K1058" s="233"/>
      <c r="L1058" s="238"/>
      <c r="M1058" s="239"/>
      <c r="N1058" s="240"/>
      <c r="O1058" s="240"/>
      <c r="P1058" s="240"/>
      <c r="Q1058" s="240"/>
      <c r="R1058" s="240"/>
      <c r="S1058" s="240"/>
      <c r="T1058" s="241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2" t="s">
        <v>162</v>
      </c>
      <c r="AU1058" s="242" t="s">
        <v>82</v>
      </c>
      <c r="AV1058" s="13" t="s">
        <v>82</v>
      </c>
      <c r="AW1058" s="13" t="s">
        <v>33</v>
      </c>
      <c r="AX1058" s="13" t="s">
        <v>72</v>
      </c>
      <c r="AY1058" s="242" t="s">
        <v>151</v>
      </c>
    </row>
    <row r="1059" s="14" customFormat="1">
      <c r="A1059" s="14"/>
      <c r="B1059" s="244"/>
      <c r="C1059" s="245"/>
      <c r="D1059" s="227" t="s">
        <v>162</v>
      </c>
      <c r="E1059" s="246" t="s">
        <v>19</v>
      </c>
      <c r="F1059" s="247" t="s">
        <v>204</v>
      </c>
      <c r="G1059" s="245"/>
      <c r="H1059" s="248">
        <v>278.79999999999995</v>
      </c>
      <c r="I1059" s="249"/>
      <c r="J1059" s="245"/>
      <c r="K1059" s="245"/>
      <c r="L1059" s="250"/>
      <c r="M1059" s="251"/>
      <c r="N1059" s="252"/>
      <c r="O1059" s="252"/>
      <c r="P1059" s="252"/>
      <c r="Q1059" s="252"/>
      <c r="R1059" s="252"/>
      <c r="S1059" s="252"/>
      <c r="T1059" s="25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4" t="s">
        <v>162</v>
      </c>
      <c r="AU1059" s="254" t="s">
        <v>82</v>
      </c>
      <c r="AV1059" s="14" t="s">
        <v>158</v>
      </c>
      <c r="AW1059" s="14" t="s">
        <v>33</v>
      </c>
      <c r="AX1059" s="14" t="s">
        <v>80</v>
      </c>
      <c r="AY1059" s="254" t="s">
        <v>151</v>
      </c>
    </row>
    <row r="1060" s="2" customFormat="1" ht="16.5" customHeight="1">
      <c r="A1060" s="40"/>
      <c r="B1060" s="41"/>
      <c r="C1060" s="214" t="s">
        <v>2010</v>
      </c>
      <c r="D1060" s="214" t="s">
        <v>153</v>
      </c>
      <c r="E1060" s="215" t="s">
        <v>2011</v>
      </c>
      <c r="F1060" s="216" t="s">
        <v>2012</v>
      </c>
      <c r="G1060" s="217" t="s">
        <v>156</v>
      </c>
      <c r="H1060" s="218">
        <v>125.64</v>
      </c>
      <c r="I1060" s="219"/>
      <c r="J1060" s="220">
        <f>ROUND(I1060*H1060,2)</f>
        <v>0</v>
      </c>
      <c r="K1060" s="216" t="s">
        <v>157</v>
      </c>
      <c r="L1060" s="46"/>
      <c r="M1060" s="221" t="s">
        <v>19</v>
      </c>
      <c r="N1060" s="222" t="s">
        <v>43</v>
      </c>
      <c r="O1060" s="86"/>
      <c r="P1060" s="223">
        <f>O1060*H1060</f>
        <v>0</v>
      </c>
      <c r="Q1060" s="223">
        <v>0</v>
      </c>
      <c r="R1060" s="223">
        <f>Q1060*H1060</f>
        <v>0</v>
      </c>
      <c r="S1060" s="223">
        <v>0</v>
      </c>
      <c r="T1060" s="224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25" t="s">
        <v>158</v>
      </c>
      <c r="AT1060" s="225" t="s">
        <v>153</v>
      </c>
      <c r="AU1060" s="225" t="s">
        <v>82</v>
      </c>
      <c r="AY1060" s="19" t="s">
        <v>151</v>
      </c>
      <c r="BE1060" s="226">
        <f>IF(N1060="základní",J1060,0)</f>
        <v>0</v>
      </c>
      <c r="BF1060" s="226">
        <f>IF(N1060="snížená",J1060,0)</f>
        <v>0</v>
      </c>
      <c r="BG1060" s="226">
        <f>IF(N1060="zákl. přenesená",J1060,0)</f>
        <v>0</v>
      </c>
      <c r="BH1060" s="226">
        <f>IF(N1060="sníž. přenesená",J1060,0)</f>
        <v>0</v>
      </c>
      <c r="BI1060" s="226">
        <f>IF(N1060="nulová",J1060,0)</f>
        <v>0</v>
      </c>
      <c r="BJ1060" s="19" t="s">
        <v>80</v>
      </c>
      <c r="BK1060" s="226">
        <f>ROUND(I1060*H1060,2)</f>
        <v>0</v>
      </c>
      <c r="BL1060" s="19" t="s">
        <v>158</v>
      </c>
      <c r="BM1060" s="225" t="s">
        <v>2013</v>
      </c>
    </row>
    <row r="1061" s="2" customFormat="1">
      <c r="A1061" s="40"/>
      <c r="B1061" s="41"/>
      <c r="C1061" s="42"/>
      <c r="D1061" s="227" t="s">
        <v>160</v>
      </c>
      <c r="E1061" s="42"/>
      <c r="F1061" s="228" t="s">
        <v>2014</v>
      </c>
      <c r="G1061" s="42"/>
      <c r="H1061" s="42"/>
      <c r="I1061" s="229"/>
      <c r="J1061" s="42"/>
      <c r="K1061" s="42"/>
      <c r="L1061" s="46"/>
      <c r="M1061" s="230"/>
      <c r="N1061" s="231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160</v>
      </c>
      <c r="AU1061" s="19" t="s">
        <v>82</v>
      </c>
    </row>
    <row r="1062" s="13" customFormat="1">
      <c r="A1062" s="13"/>
      <c r="B1062" s="232"/>
      <c r="C1062" s="233"/>
      <c r="D1062" s="227" t="s">
        <v>162</v>
      </c>
      <c r="E1062" s="234" t="s">
        <v>19</v>
      </c>
      <c r="F1062" s="235" t="s">
        <v>1824</v>
      </c>
      <c r="G1062" s="233"/>
      <c r="H1062" s="236">
        <v>0</v>
      </c>
      <c r="I1062" s="237"/>
      <c r="J1062" s="233"/>
      <c r="K1062" s="233"/>
      <c r="L1062" s="238"/>
      <c r="M1062" s="239"/>
      <c r="N1062" s="240"/>
      <c r="O1062" s="240"/>
      <c r="P1062" s="240"/>
      <c r="Q1062" s="240"/>
      <c r="R1062" s="240"/>
      <c r="S1062" s="240"/>
      <c r="T1062" s="241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2" t="s">
        <v>162</v>
      </c>
      <c r="AU1062" s="242" t="s">
        <v>82</v>
      </c>
      <c r="AV1062" s="13" t="s">
        <v>82</v>
      </c>
      <c r="AW1062" s="13" t="s">
        <v>33</v>
      </c>
      <c r="AX1062" s="13" t="s">
        <v>72</v>
      </c>
      <c r="AY1062" s="242" t="s">
        <v>151</v>
      </c>
    </row>
    <row r="1063" s="13" customFormat="1">
      <c r="A1063" s="13"/>
      <c r="B1063" s="232"/>
      <c r="C1063" s="233"/>
      <c r="D1063" s="227" t="s">
        <v>162</v>
      </c>
      <c r="E1063" s="234" t="s">
        <v>19</v>
      </c>
      <c r="F1063" s="235" t="s">
        <v>1887</v>
      </c>
      <c r="G1063" s="233"/>
      <c r="H1063" s="236">
        <v>43.219999999999999</v>
      </c>
      <c r="I1063" s="237"/>
      <c r="J1063" s="233"/>
      <c r="K1063" s="233"/>
      <c r="L1063" s="238"/>
      <c r="M1063" s="239"/>
      <c r="N1063" s="240"/>
      <c r="O1063" s="240"/>
      <c r="P1063" s="240"/>
      <c r="Q1063" s="240"/>
      <c r="R1063" s="240"/>
      <c r="S1063" s="240"/>
      <c r="T1063" s="241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2" t="s">
        <v>162</v>
      </c>
      <c r="AU1063" s="242" t="s">
        <v>82</v>
      </c>
      <c r="AV1063" s="13" t="s">
        <v>82</v>
      </c>
      <c r="AW1063" s="13" t="s">
        <v>33</v>
      </c>
      <c r="AX1063" s="13" t="s">
        <v>72</v>
      </c>
      <c r="AY1063" s="242" t="s">
        <v>151</v>
      </c>
    </row>
    <row r="1064" s="13" customFormat="1">
      <c r="A1064" s="13"/>
      <c r="B1064" s="232"/>
      <c r="C1064" s="233"/>
      <c r="D1064" s="227" t="s">
        <v>162</v>
      </c>
      <c r="E1064" s="234" t="s">
        <v>19</v>
      </c>
      <c r="F1064" s="235" t="s">
        <v>1826</v>
      </c>
      <c r="G1064" s="233"/>
      <c r="H1064" s="236">
        <v>0</v>
      </c>
      <c r="I1064" s="237"/>
      <c r="J1064" s="233"/>
      <c r="K1064" s="233"/>
      <c r="L1064" s="238"/>
      <c r="M1064" s="239"/>
      <c r="N1064" s="240"/>
      <c r="O1064" s="240"/>
      <c r="P1064" s="240"/>
      <c r="Q1064" s="240"/>
      <c r="R1064" s="240"/>
      <c r="S1064" s="240"/>
      <c r="T1064" s="241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2" t="s">
        <v>162</v>
      </c>
      <c r="AU1064" s="242" t="s">
        <v>82</v>
      </c>
      <c r="AV1064" s="13" t="s">
        <v>82</v>
      </c>
      <c r="AW1064" s="13" t="s">
        <v>33</v>
      </c>
      <c r="AX1064" s="13" t="s">
        <v>72</v>
      </c>
      <c r="AY1064" s="242" t="s">
        <v>151</v>
      </c>
    </row>
    <row r="1065" s="13" customFormat="1">
      <c r="A1065" s="13"/>
      <c r="B1065" s="232"/>
      <c r="C1065" s="233"/>
      <c r="D1065" s="227" t="s">
        <v>162</v>
      </c>
      <c r="E1065" s="234" t="s">
        <v>19</v>
      </c>
      <c r="F1065" s="235" t="s">
        <v>1827</v>
      </c>
      <c r="G1065" s="233"/>
      <c r="H1065" s="236">
        <v>0</v>
      </c>
      <c r="I1065" s="237"/>
      <c r="J1065" s="233"/>
      <c r="K1065" s="233"/>
      <c r="L1065" s="238"/>
      <c r="M1065" s="239"/>
      <c r="N1065" s="240"/>
      <c r="O1065" s="240"/>
      <c r="P1065" s="240"/>
      <c r="Q1065" s="240"/>
      <c r="R1065" s="240"/>
      <c r="S1065" s="240"/>
      <c r="T1065" s="241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2" t="s">
        <v>162</v>
      </c>
      <c r="AU1065" s="242" t="s">
        <v>82</v>
      </c>
      <c r="AV1065" s="13" t="s">
        <v>82</v>
      </c>
      <c r="AW1065" s="13" t="s">
        <v>33</v>
      </c>
      <c r="AX1065" s="13" t="s">
        <v>72</v>
      </c>
      <c r="AY1065" s="242" t="s">
        <v>151</v>
      </c>
    </row>
    <row r="1066" s="13" customFormat="1">
      <c r="A1066" s="13"/>
      <c r="B1066" s="232"/>
      <c r="C1066" s="233"/>
      <c r="D1066" s="227" t="s">
        <v>162</v>
      </c>
      <c r="E1066" s="234" t="s">
        <v>19</v>
      </c>
      <c r="F1066" s="235" t="s">
        <v>1888</v>
      </c>
      <c r="G1066" s="233"/>
      <c r="H1066" s="236">
        <v>72.019999999999996</v>
      </c>
      <c r="I1066" s="237"/>
      <c r="J1066" s="233"/>
      <c r="K1066" s="233"/>
      <c r="L1066" s="238"/>
      <c r="M1066" s="239"/>
      <c r="N1066" s="240"/>
      <c r="O1066" s="240"/>
      <c r="P1066" s="240"/>
      <c r="Q1066" s="240"/>
      <c r="R1066" s="240"/>
      <c r="S1066" s="240"/>
      <c r="T1066" s="241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2" t="s">
        <v>162</v>
      </c>
      <c r="AU1066" s="242" t="s">
        <v>82</v>
      </c>
      <c r="AV1066" s="13" t="s">
        <v>82</v>
      </c>
      <c r="AW1066" s="13" t="s">
        <v>33</v>
      </c>
      <c r="AX1066" s="13" t="s">
        <v>72</v>
      </c>
      <c r="AY1066" s="242" t="s">
        <v>151</v>
      </c>
    </row>
    <row r="1067" s="13" customFormat="1">
      <c r="A1067" s="13"/>
      <c r="B1067" s="232"/>
      <c r="C1067" s="233"/>
      <c r="D1067" s="227" t="s">
        <v>162</v>
      </c>
      <c r="E1067" s="234" t="s">
        <v>19</v>
      </c>
      <c r="F1067" s="235" t="s">
        <v>1859</v>
      </c>
      <c r="G1067" s="233"/>
      <c r="H1067" s="236">
        <v>0</v>
      </c>
      <c r="I1067" s="237"/>
      <c r="J1067" s="233"/>
      <c r="K1067" s="233"/>
      <c r="L1067" s="238"/>
      <c r="M1067" s="239"/>
      <c r="N1067" s="240"/>
      <c r="O1067" s="240"/>
      <c r="P1067" s="240"/>
      <c r="Q1067" s="240"/>
      <c r="R1067" s="240"/>
      <c r="S1067" s="240"/>
      <c r="T1067" s="241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2" t="s">
        <v>162</v>
      </c>
      <c r="AU1067" s="242" t="s">
        <v>82</v>
      </c>
      <c r="AV1067" s="13" t="s">
        <v>82</v>
      </c>
      <c r="AW1067" s="13" t="s">
        <v>33</v>
      </c>
      <c r="AX1067" s="13" t="s">
        <v>72</v>
      </c>
      <c r="AY1067" s="242" t="s">
        <v>151</v>
      </c>
    </row>
    <row r="1068" s="13" customFormat="1">
      <c r="A1068" s="13"/>
      <c r="B1068" s="232"/>
      <c r="C1068" s="233"/>
      <c r="D1068" s="227" t="s">
        <v>162</v>
      </c>
      <c r="E1068" s="234" t="s">
        <v>19</v>
      </c>
      <c r="F1068" s="235" t="s">
        <v>1889</v>
      </c>
      <c r="G1068" s="233"/>
      <c r="H1068" s="236">
        <v>4.9000000000000004</v>
      </c>
      <c r="I1068" s="237"/>
      <c r="J1068" s="233"/>
      <c r="K1068" s="233"/>
      <c r="L1068" s="238"/>
      <c r="M1068" s="239"/>
      <c r="N1068" s="240"/>
      <c r="O1068" s="240"/>
      <c r="P1068" s="240"/>
      <c r="Q1068" s="240"/>
      <c r="R1068" s="240"/>
      <c r="S1068" s="240"/>
      <c r="T1068" s="241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2" t="s">
        <v>162</v>
      </c>
      <c r="AU1068" s="242" t="s">
        <v>82</v>
      </c>
      <c r="AV1068" s="13" t="s">
        <v>82</v>
      </c>
      <c r="AW1068" s="13" t="s">
        <v>33</v>
      </c>
      <c r="AX1068" s="13" t="s">
        <v>72</v>
      </c>
      <c r="AY1068" s="242" t="s">
        <v>151</v>
      </c>
    </row>
    <row r="1069" s="13" customFormat="1">
      <c r="A1069" s="13"/>
      <c r="B1069" s="232"/>
      <c r="C1069" s="233"/>
      <c r="D1069" s="227" t="s">
        <v>162</v>
      </c>
      <c r="E1069" s="234" t="s">
        <v>19</v>
      </c>
      <c r="F1069" s="235" t="s">
        <v>1890</v>
      </c>
      <c r="G1069" s="233"/>
      <c r="H1069" s="236">
        <v>5.5</v>
      </c>
      <c r="I1069" s="237"/>
      <c r="J1069" s="233"/>
      <c r="K1069" s="233"/>
      <c r="L1069" s="238"/>
      <c r="M1069" s="239"/>
      <c r="N1069" s="240"/>
      <c r="O1069" s="240"/>
      <c r="P1069" s="240"/>
      <c r="Q1069" s="240"/>
      <c r="R1069" s="240"/>
      <c r="S1069" s="240"/>
      <c r="T1069" s="241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2" t="s">
        <v>162</v>
      </c>
      <c r="AU1069" s="242" t="s">
        <v>82</v>
      </c>
      <c r="AV1069" s="13" t="s">
        <v>82</v>
      </c>
      <c r="AW1069" s="13" t="s">
        <v>33</v>
      </c>
      <c r="AX1069" s="13" t="s">
        <v>72</v>
      </c>
      <c r="AY1069" s="242" t="s">
        <v>151</v>
      </c>
    </row>
    <row r="1070" s="13" customFormat="1">
      <c r="A1070" s="13"/>
      <c r="B1070" s="232"/>
      <c r="C1070" s="233"/>
      <c r="D1070" s="227" t="s">
        <v>162</v>
      </c>
      <c r="E1070" s="234" t="s">
        <v>19</v>
      </c>
      <c r="F1070" s="235" t="s">
        <v>1862</v>
      </c>
      <c r="G1070" s="233"/>
      <c r="H1070" s="236">
        <v>0</v>
      </c>
      <c r="I1070" s="237"/>
      <c r="J1070" s="233"/>
      <c r="K1070" s="233"/>
      <c r="L1070" s="238"/>
      <c r="M1070" s="239"/>
      <c r="N1070" s="240"/>
      <c r="O1070" s="240"/>
      <c r="P1070" s="240"/>
      <c r="Q1070" s="240"/>
      <c r="R1070" s="240"/>
      <c r="S1070" s="240"/>
      <c r="T1070" s="241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2" t="s">
        <v>162</v>
      </c>
      <c r="AU1070" s="242" t="s">
        <v>82</v>
      </c>
      <c r="AV1070" s="13" t="s">
        <v>82</v>
      </c>
      <c r="AW1070" s="13" t="s">
        <v>33</v>
      </c>
      <c r="AX1070" s="13" t="s">
        <v>72</v>
      </c>
      <c r="AY1070" s="242" t="s">
        <v>151</v>
      </c>
    </row>
    <row r="1071" s="14" customFormat="1">
      <c r="A1071" s="14"/>
      <c r="B1071" s="244"/>
      <c r="C1071" s="245"/>
      <c r="D1071" s="227" t="s">
        <v>162</v>
      </c>
      <c r="E1071" s="246" t="s">
        <v>19</v>
      </c>
      <c r="F1071" s="247" t="s">
        <v>204</v>
      </c>
      <c r="G1071" s="245"/>
      <c r="H1071" s="248">
        <v>125.64</v>
      </c>
      <c r="I1071" s="249"/>
      <c r="J1071" s="245"/>
      <c r="K1071" s="245"/>
      <c r="L1071" s="250"/>
      <c r="M1071" s="251"/>
      <c r="N1071" s="252"/>
      <c r="O1071" s="252"/>
      <c r="P1071" s="252"/>
      <c r="Q1071" s="252"/>
      <c r="R1071" s="252"/>
      <c r="S1071" s="252"/>
      <c r="T1071" s="253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4" t="s">
        <v>162</v>
      </c>
      <c r="AU1071" s="254" t="s">
        <v>82</v>
      </c>
      <c r="AV1071" s="14" t="s">
        <v>158</v>
      </c>
      <c r="AW1071" s="14" t="s">
        <v>33</v>
      </c>
      <c r="AX1071" s="14" t="s">
        <v>80</v>
      </c>
      <c r="AY1071" s="254" t="s">
        <v>151</v>
      </c>
    </row>
    <row r="1072" s="2" customFormat="1" ht="16.5" customHeight="1">
      <c r="A1072" s="40"/>
      <c r="B1072" s="41"/>
      <c r="C1072" s="214" t="s">
        <v>2015</v>
      </c>
      <c r="D1072" s="214" t="s">
        <v>153</v>
      </c>
      <c r="E1072" s="215" t="s">
        <v>2016</v>
      </c>
      <c r="F1072" s="216" t="s">
        <v>2017</v>
      </c>
      <c r="G1072" s="217" t="s">
        <v>156</v>
      </c>
      <c r="H1072" s="218">
        <v>48.390000000000001</v>
      </c>
      <c r="I1072" s="219"/>
      <c r="J1072" s="220">
        <f>ROUND(I1072*H1072,2)</f>
        <v>0</v>
      </c>
      <c r="K1072" s="216" t="s">
        <v>157</v>
      </c>
      <c r="L1072" s="46"/>
      <c r="M1072" s="221" t="s">
        <v>19</v>
      </c>
      <c r="N1072" s="222" t="s">
        <v>43</v>
      </c>
      <c r="O1072" s="86"/>
      <c r="P1072" s="223">
        <f>O1072*H1072</f>
        <v>0</v>
      </c>
      <c r="Q1072" s="223">
        <v>0</v>
      </c>
      <c r="R1072" s="223">
        <f>Q1072*H1072</f>
        <v>0</v>
      </c>
      <c r="S1072" s="223">
        <v>0</v>
      </c>
      <c r="T1072" s="224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25" t="s">
        <v>158</v>
      </c>
      <c r="AT1072" s="225" t="s">
        <v>153</v>
      </c>
      <c r="AU1072" s="225" t="s">
        <v>82</v>
      </c>
      <c r="AY1072" s="19" t="s">
        <v>151</v>
      </c>
      <c r="BE1072" s="226">
        <f>IF(N1072="základní",J1072,0)</f>
        <v>0</v>
      </c>
      <c r="BF1072" s="226">
        <f>IF(N1072="snížená",J1072,0)</f>
        <v>0</v>
      </c>
      <c r="BG1072" s="226">
        <f>IF(N1072="zákl. přenesená",J1072,0)</f>
        <v>0</v>
      </c>
      <c r="BH1072" s="226">
        <f>IF(N1072="sníž. přenesená",J1072,0)</f>
        <v>0</v>
      </c>
      <c r="BI1072" s="226">
        <f>IF(N1072="nulová",J1072,0)</f>
        <v>0</v>
      </c>
      <c r="BJ1072" s="19" t="s">
        <v>80</v>
      </c>
      <c r="BK1072" s="226">
        <f>ROUND(I1072*H1072,2)</f>
        <v>0</v>
      </c>
      <c r="BL1072" s="19" t="s">
        <v>158</v>
      </c>
      <c r="BM1072" s="225" t="s">
        <v>2018</v>
      </c>
    </row>
    <row r="1073" s="2" customFormat="1">
      <c r="A1073" s="40"/>
      <c r="B1073" s="41"/>
      <c r="C1073" s="42"/>
      <c r="D1073" s="227" t="s">
        <v>160</v>
      </c>
      <c r="E1073" s="42"/>
      <c r="F1073" s="228" t="s">
        <v>2019</v>
      </c>
      <c r="G1073" s="42"/>
      <c r="H1073" s="42"/>
      <c r="I1073" s="229"/>
      <c r="J1073" s="42"/>
      <c r="K1073" s="42"/>
      <c r="L1073" s="46"/>
      <c r="M1073" s="230"/>
      <c r="N1073" s="231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160</v>
      </c>
      <c r="AU1073" s="19" t="s">
        <v>82</v>
      </c>
    </row>
    <row r="1074" s="13" customFormat="1">
      <c r="A1074" s="13"/>
      <c r="B1074" s="232"/>
      <c r="C1074" s="233"/>
      <c r="D1074" s="227" t="s">
        <v>162</v>
      </c>
      <c r="E1074" s="234" t="s">
        <v>19</v>
      </c>
      <c r="F1074" s="235" t="s">
        <v>1824</v>
      </c>
      <c r="G1074" s="233"/>
      <c r="H1074" s="236">
        <v>0</v>
      </c>
      <c r="I1074" s="237"/>
      <c r="J1074" s="233"/>
      <c r="K1074" s="233"/>
      <c r="L1074" s="238"/>
      <c r="M1074" s="239"/>
      <c r="N1074" s="240"/>
      <c r="O1074" s="240"/>
      <c r="P1074" s="240"/>
      <c r="Q1074" s="240"/>
      <c r="R1074" s="240"/>
      <c r="S1074" s="240"/>
      <c r="T1074" s="241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2" t="s">
        <v>162</v>
      </c>
      <c r="AU1074" s="242" t="s">
        <v>82</v>
      </c>
      <c r="AV1074" s="13" t="s">
        <v>82</v>
      </c>
      <c r="AW1074" s="13" t="s">
        <v>33</v>
      </c>
      <c r="AX1074" s="13" t="s">
        <v>72</v>
      </c>
      <c r="AY1074" s="242" t="s">
        <v>151</v>
      </c>
    </row>
    <row r="1075" s="13" customFormat="1">
      <c r="A1075" s="13"/>
      <c r="B1075" s="232"/>
      <c r="C1075" s="233"/>
      <c r="D1075" s="227" t="s">
        <v>162</v>
      </c>
      <c r="E1075" s="234" t="s">
        <v>19</v>
      </c>
      <c r="F1075" s="235" t="s">
        <v>1825</v>
      </c>
      <c r="G1075" s="233"/>
      <c r="H1075" s="236">
        <v>0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2" t="s">
        <v>162</v>
      </c>
      <c r="AU1075" s="242" t="s">
        <v>82</v>
      </c>
      <c r="AV1075" s="13" t="s">
        <v>82</v>
      </c>
      <c r="AW1075" s="13" t="s">
        <v>33</v>
      </c>
      <c r="AX1075" s="13" t="s">
        <v>72</v>
      </c>
      <c r="AY1075" s="242" t="s">
        <v>151</v>
      </c>
    </row>
    <row r="1076" s="13" customFormat="1">
      <c r="A1076" s="13"/>
      <c r="B1076" s="232"/>
      <c r="C1076" s="233"/>
      <c r="D1076" s="227" t="s">
        <v>162</v>
      </c>
      <c r="E1076" s="234" t="s">
        <v>19</v>
      </c>
      <c r="F1076" s="235" t="s">
        <v>1896</v>
      </c>
      <c r="G1076" s="233"/>
      <c r="H1076" s="236">
        <v>13.550000000000001</v>
      </c>
      <c r="I1076" s="237"/>
      <c r="J1076" s="233"/>
      <c r="K1076" s="233"/>
      <c r="L1076" s="238"/>
      <c r="M1076" s="239"/>
      <c r="N1076" s="240"/>
      <c r="O1076" s="240"/>
      <c r="P1076" s="240"/>
      <c r="Q1076" s="240"/>
      <c r="R1076" s="240"/>
      <c r="S1076" s="240"/>
      <c r="T1076" s="241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2" t="s">
        <v>162</v>
      </c>
      <c r="AU1076" s="242" t="s">
        <v>82</v>
      </c>
      <c r="AV1076" s="13" t="s">
        <v>82</v>
      </c>
      <c r="AW1076" s="13" t="s">
        <v>33</v>
      </c>
      <c r="AX1076" s="13" t="s">
        <v>72</v>
      </c>
      <c r="AY1076" s="242" t="s">
        <v>151</v>
      </c>
    </row>
    <row r="1077" s="13" customFormat="1">
      <c r="A1077" s="13"/>
      <c r="B1077" s="232"/>
      <c r="C1077" s="233"/>
      <c r="D1077" s="227" t="s">
        <v>162</v>
      </c>
      <c r="E1077" s="234" t="s">
        <v>19</v>
      </c>
      <c r="F1077" s="235" t="s">
        <v>1897</v>
      </c>
      <c r="G1077" s="233"/>
      <c r="H1077" s="236">
        <v>6.6299999999999999</v>
      </c>
      <c r="I1077" s="237"/>
      <c r="J1077" s="233"/>
      <c r="K1077" s="233"/>
      <c r="L1077" s="238"/>
      <c r="M1077" s="239"/>
      <c r="N1077" s="240"/>
      <c r="O1077" s="240"/>
      <c r="P1077" s="240"/>
      <c r="Q1077" s="240"/>
      <c r="R1077" s="240"/>
      <c r="S1077" s="240"/>
      <c r="T1077" s="24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2" t="s">
        <v>162</v>
      </c>
      <c r="AU1077" s="242" t="s">
        <v>82</v>
      </c>
      <c r="AV1077" s="13" t="s">
        <v>82</v>
      </c>
      <c r="AW1077" s="13" t="s">
        <v>33</v>
      </c>
      <c r="AX1077" s="13" t="s">
        <v>72</v>
      </c>
      <c r="AY1077" s="242" t="s">
        <v>151</v>
      </c>
    </row>
    <row r="1078" s="13" customFormat="1">
      <c r="A1078" s="13"/>
      <c r="B1078" s="232"/>
      <c r="C1078" s="233"/>
      <c r="D1078" s="227" t="s">
        <v>162</v>
      </c>
      <c r="E1078" s="234" t="s">
        <v>19</v>
      </c>
      <c r="F1078" s="235" t="s">
        <v>1828</v>
      </c>
      <c r="G1078" s="233"/>
      <c r="H1078" s="236">
        <v>0</v>
      </c>
      <c r="I1078" s="237"/>
      <c r="J1078" s="233"/>
      <c r="K1078" s="233"/>
      <c r="L1078" s="238"/>
      <c r="M1078" s="239"/>
      <c r="N1078" s="240"/>
      <c r="O1078" s="240"/>
      <c r="P1078" s="240"/>
      <c r="Q1078" s="240"/>
      <c r="R1078" s="240"/>
      <c r="S1078" s="240"/>
      <c r="T1078" s="241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2" t="s">
        <v>162</v>
      </c>
      <c r="AU1078" s="242" t="s">
        <v>82</v>
      </c>
      <c r="AV1078" s="13" t="s">
        <v>82</v>
      </c>
      <c r="AW1078" s="13" t="s">
        <v>33</v>
      </c>
      <c r="AX1078" s="13" t="s">
        <v>72</v>
      </c>
      <c r="AY1078" s="242" t="s">
        <v>151</v>
      </c>
    </row>
    <row r="1079" s="13" customFormat="1">
      <c r="A1079" s="13"/>
      <c r="B1079" s="232"/>
      <c r="C1079" s="233"/>
      <c r="D1079" s="227" t="s">
        <v>162</v>
      </c>
      <c r="E1079" s="234" t="s">
        <v>19</v>
      </c>
      <c r="F1079" s="235" t="s">
        <v>1898</v>
      </c>
      <c r="G1079" s="233"/>
      <c r="H1079" s="236">
        <v>6.1500000000000004</v>
      </c>
      <c r="I1079" s="237"/>
      <c r="J1079" s="233"/>
      <c r="K1079" s="233"/>
      <c r="L1079" s="238"/>
      <c r="M1079" s="239"/>
      <c r="N1079" s="240"/>
      <c r="O1079" s="240"/>
      <c r="P1079" s="240"/>
      <c r="Q1079" s="240"/>
      <c r="R1079" s="240"/>
      <c r="S1079" s="240"/>
      <c r="T1079" s="241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2" t="s">
        <v>162</v>
      </c>
      <c r="AU1079" s="242" t="s">
        <v>82</v>
      </c>
      <c r="AV1079" s="13" t="s">
        <v>82</v>
      </c>
      <c r="AW1079" s="13" t="s">
        <v>33</v>
      </c>
      <c r="AX1079" s="13" t="s">
        <v>72</v>
      </c>
      <c r="AY1079" s="242" t="s">
        <v>151</v>
      </c>
    </row>
    <row r="1080" s="13" customFormat="1">
      <c r="A1080" s="13"/>
      <c r="B1080" s="232"/>
      <c r="C1080" s="233"/>
      <c r="D1080" s="227" t="s">
        <v>162</v>
      </c>
      <c r="E1080" s="234" t="s">
        <v>19</v>
      </c>
      <c r="F1080" s="235" t="s">
        <v>1889</v>
      </c>
      <c r="G1080" s="233"/>
      <c r="H1080" s="236">
        <v>4.9000000000000004</v>
      </c>
      <c r="I1080" s="237"/>
      <c r="J1080" s="233"/>
      <c r="K1080" s="233"/>
      <c r="L1080" s="238"/>
      <c r="M1080" s="239"/>
      <c r="N1080" s="240"/>
      <c r="O1080" s="240"/>
      <c r="P1080" s="240"/>
      <c r="Q1080" s="240"/>
      <c r="R1080" s="240"/>
      <c r="S1080" s="240"/>
      <c r="T1080" s="241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2" t="s">
        <v>162</v>
      </c>
      <c r="AU1080" s="242" t="s">
        <v>82</v>
      </c>
      <c r="AV1080" s="13" t="s">
        <v>82</v>
      </c>
      <c r="AW1080" s="13" t="s">
        <v>33</v>
      </c>
      <c r="AX1080" s="13" t="s">
        <v>72</v>
      </c>
      <c r="AY1080" s="242" t="s">
        <v>151</v>
      </c>
    </row>
    <row r="1081" s="13" customFormat="1">
      <c r="A1081" s="13"/>
      <c r="B1081" s="232"/>
      <c r="C1081" s="233"/>
      <c r="D1081" s="227" t="s">
        <v>162</v>
      </c>
      <c r="E1081" s="234" t="s">
        <v>19</v>
      </c>
      <c r="F1081" s="235" t="s">
        <v>1890</v>
      </c>
      <c r="G1081" s="233"/>
      <c r="H1081" s="236">
        <v>5.5</v>
      </c>
      <c r="I1081" s="237"/>
      <c r="J1081" s="233"/>
      <c r="K1081" s="233"/>
      <c r="L1081" s="238"/>
      <c r="M1081" s="239"/>
      <c r="N1081" s="240"/>
      <c r="O1081" s="240"/>
      <c r="P1081" s="240"/>
      <c r="Q1081" s="240"/>
      <c r="R1081" s="240"/>
      <c r="S1081" s="240"/>
      <c r="T1081" s="24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2" t="s">
        <v>162</v>
      </c>
      <c r="AU1081" s="242" t="s">
        <v>82</v>
      </c>
      <c r="AV1081" s="13" t="s">
        <v>82</v>
      </c>
      <c r="AW1081" s="13" t="s">
        <v>33</v>
      </c>
      <c r="AX1081" s="13" t="s">
        <v>72</v>
      </c>
      <c r="AY1081" s="242" t="s">
        <v>151</v>
      </c>
    </row>
    <row r="1082" s="13" customFormat="1">
      <c r="A1082" s="13"/>
      <c r="B1082" s="232"/>
      <c r="C1082" s="233"/>
      <c r="D1082" s="227" t="s">
        <v>162</v>
      </c>
      <c r="E1082" s="234" t="s">
        <v>19</v>
      </c>
      <c r="F1082" s="235" t="s">
        <v>1899</v>
      </c>
      <c r="G1082" s="233"/>
      <c r="H1082" s="236">
        <v>11.66</v>
      </c>
      <c r="I1082" s="237"/>
      <c r="J1082" s="233"/>
      <c r="K1082" s="233"/>
      <c r="L1082" s="238"/>
      <c r="M1082" s="239"/>
      <c r="N1082" s="240"/>
      <c r="O1082" s="240"/>
      <c r="P1082" s="240"/>
      <c r="Q1082" s="240"/>
      <c r="R1082" s="240"/>
      <c r="S1082" s="240"/>
      <c r="T1082" s="241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2" t="s">
        <v>162</v>
      </c>
      <c r="AU1082" s="242" t="s">
        <v>82</v>
      </c>
      <c r="AV1082" s="13" t="s">
        <v>82</v>
      </c>
      <c r="AW1082" s="13" t="s">
        <v>33</v>
      </c>
      <c r="AX1082" s="13" t="s">
        <v>72</v>
      </c>
      <c r="AY1082" s="242" t="s">
        <v>151</v>
      </c>
    </row>
    <row r="1083" s="14" customFormat="1">
      <c r="A1083" s="14"/>
      <c r="B1083" s="244"/>
      <c r="C1083" s="245"/>
      <c r="D1083" s="227" t="s">
        <v>162</v>
      </c>
      <c r="E1083" s="246" t="s">
        <v>19</v>
      </c>
      <c r="F1083" s="247" t="s">
        <v>204</v>
      </c>
      <c r="G1083" s="245"/>
      <c r="H1083" s="248">
        <v>48.390000000000001</v>
      </c>
      <c r="I1083" s="249"/>
      <c r="J1083" s="245"/>
      <c r="K1083" s="245"/>
      <c r="L1083" s="250"/>
      <c r="M1083" s="251"/>
      <c r="N1083" s="252"/>
      <c r="O1083" s="252"/>
      <c r="P1083" s="252"/>
      <c r="Q1083" s="252"/>
      <c r="R1083" s="252"/>
      <c r="S1083" s="252"/>
      <c r="T1083" s="253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4" t="s">
        <v>162</v>
      </c>
      <c r="AU1083" s="254" t="s">
        <v>82</v>
      </c>
      <c r="AV1083" s="14" t="s">
        <v>158</v>
      </c>
      <c r="AW1083" s="14" t="s">
        <v>33</v>
      </c>
      <c r="AX1083" s="14" t="s">
        <v>80</v>
      </c>
      <c r="AY1083" s="254" t="s">
        <v>151</v>
      </c>
    </row>
    <row r="1084" s="2" customFormat="1" ht="16.5" customHeight="1">
      <c r="A1084" s="40"/>
      <c r="B1084" s="41"/>
      <c r="C1084" s="214" t="s">
        <v>2020</v>
      </c>
      <c r="D1084" s="214" t="s">
        <v>153</v>
      </c>
      <c r="E1084" s="215" t="s">
        <v>2021</v>
      </c>
      <c r="F1084" s="216" t="s">
        <v>2022</v>
      </c>
      <c r="G1084" s="217" t="s">
        <v>156</v>
      </c>
      <c r="H1084" s="218">
        <v>78.170000000000002</v>
      </c>
      <c r="I1084" s="219"/>
      <c r="J1084" s="220">
        <f>ROUND(I1084*H1084,2)</f>
        <v>0</v>
      </c>
      <c r="K1084" s="216" t="s">
        <v>19</v>
      </c>
      <c r="L1084" s="46"/>
      <c r="M1084" s="221" t="s">
        <v>19</v>
      </c>
      <c r="N1084" s="222" t="s">
        <v>43</v>
      </c>
      <c r="O1084" s="86"/>
      <c r="P1084" s="223">
        <f>O1084*H1084</f>
        <v>0</v>
      </c>
      <c r="Q1084" s="223">
        <v>0</v>
      </c>
      <c r="R1084" s="223">
        <f>Q1084*H1084</f>
        <v>0</v>
      </c>
      <c r="S1084" s="223">
        <v>0</v>
      </c>
      <c r="T1084" s="224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25" t="s">
        <v>158</v>
      </c>
      <c r="AT1084" s="225" t="s">
        <v>153</v>
      </c>
      <c r="AU1084" s="225" t="s">
        <v>82</v>
      </c>
      <c r="AY1084" s="19" t="s">
        <v>151</v>
      </c>
      <c r="BE1084" s="226">
        <f>IF(N1084="základní",J1084,0)</f>
        <v>0</v>
      </c>
      <c r="BF1084" s="226">
        <f>IF(N1084="snížená",J1084,0)</f>
        <v>0</v>
      </c>
      <c r="BG1084" s="226">
        <f>IF(N1084="zákl. přenesená",J1084,0)</f>
        <v>0</v>
      </c>
      <c r="BH1084" s="226">
        <f>IF(N1084="sníž. přenesená",J1084,0)</f>
        <v>0</v>
      </c>
      <c r="BI1084" s="226">
        <f>IF(N1084="nulová",J1084,0)</f>
        <v>0</v>
      </c>
      <c r="BJ1084" s="19" t="s">
        <v>80</v>
      </c>
      <c r="BK1084" s="226">
        <f>ROUND(I1084*H1084,2)</f>
        <v>0</v>
      </c>
      <c r="BL1084" s="19" t="s">
        <v>158</v>
      </c>
      <c r="BM1084" s="225" t="s">
        <v>2023</v>
      </c>
    </row>
    <row r="1085" s="2" customFormat="1">
      <c r="A1085" s="40"/>
      <c r="B1085" s="41"/>
      <c r="C1085" s="42"/>
      <c r="D1085" s="227" t="s">
        <v>160</v>
      </c>
      <c r="E1085" s="42"/>
      <c r="F1085" s="228" t="s">
        <v>2024</v>
      </c>
      <c r="G1085" s="42"/>
      <c r="H1085" s="42"/>
      <c r="I1085" s="229"/>
      <c r="J1085" s="42"/>
      <c r="K1085" s="42"/>
      <c r="L1085" s="46"/>
      <c r="M1085" s="230"/>
      <c r="N1085" s="231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160</v>
      </c>
      <c r="AU1085" s="19" t="s">
        <v>82</v>
      </c>
    </row>
    <row r="1086" s="2" customFormat="1">
      <c r="A1086" s="40"/>
      <c r="B1086" s="41"/>
      <c r="C1086" s="42"/>
      <c r="D1086" s="227" t="s">
        <v>175</v>
      </c>
      <c r="E1086" s="42"/>
      <c r="F1086" s="243" t="s">
        <v>2025</v>
      </c>
      <c r="G1086" s="42"/>
      <c r="H1086" s="42"/>
      <c r="I1086" s="229"/>
      <c r="J1086" s="42"/>
      <c r="K1086" s="42"/>
      <c r="L1086" s="46"/>
      <c r="M1086" s="230"/>
      <c r="N1086" s="231"/>
      <c r="O1086" s="86"/>
      <c r="P1086" s="86"/>
      <c r="Q1086" s="86"/>
      <c r="R1086" s="86"/>
      <c r="S1086" s="86"/>
      <c r="T1086" s="87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T1086" s="19" t="s">
        <v>175</v>
      </c>
      <c r="AU1086" s="19" t="s">
        <v>82</v>
      </c>
    </row>
    <row r="1087" s="13" customFormat="1">
      <c r="A1087" s="13"/>
      <c r="B1087" s="232"/>
      <c r="C1087" s="233"/>
      <c r="D1087" s="227" t="s">
        <v>162</v>
      </c>
      <c r="E1087" s="234" t="s">
        <v>19</v>
      </c>
      <c r="F1087" s="235" t="s">
        <v>2026</v>
      </c>
      <c r="G1087" s="233"/>
      <c r="H1087" s="236">
        <v>6.1500000000000004</v>
      </c>
      <c r="I1087" s="237"/>
      <c r="J1087" s="233"/>
      <c r="K1087" s="233"/>
      <c r="L1087" s="238"/>
      <c r="M1087" s="239"/>
      <c r="N1087" s="240"/>
      <c r="O1087" s="240"/>
      <c r="P1087" s="240"/>
      <c r="Q1087" s="240"/>
      <c r="R1087" s="240"/>
      <c r="S1087" s="240"/>
      <c r="T1087" s="24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2" t="s">
        <v>162</v>
      </c>
      <c r="AU1087" s="242" t="s">
        <v>82</v>
      </c>
      <c r="AV1087" s="13" t="s">
        <v>82</v>
      </c>
      <c r="AW1087" s="13" t="s">
        <v>33</v>
      </c>
      <c r="AX1087" s="13" t="s">
        <v>72</v>
      </c>
      <c r="AY1087" s="242" t="s">
        <v>151</v>
      </c>
    </row>
    <row r="1088" s="13" customFormat="1">
      <c r="A1088" s="13"/>
      <c r="B1088" s="232"/>
      <c r="C1088" s="233"/>
      <c r="D1088" s="227" t="s">
        <v>162</v>
      </c>
      <c r="E1088" s="234" t="s">
        <v>19</v>
      </c>
      <c r="F1088" s="235" t="s">
        <v>1888</v>
      </c>
      <c r="G1088" s="233"/>
      <c r="H1088" s="236">
        <v>72.019999999999996</v>
      </c>
      <c r="I1088" s="237"/>
      <c r="J1088" s="233"/>
      <c r="K1088" s="233"/>
      <c r="L1088" s="238"/>
      <c r="M1088" s="239"/>
      <c r="N1088" s="240"/>
      <c r="O1088" s="240"/>
      <c r="P1088" s="240"/>
      <c r="Q1088" s="240"/>
      <c r="R1088" s="240"/>
      <c r="S1088" s="240"/>
      <c r="T1088" s="241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42" t="s">
        <v>162</v>
      </c>
      <c r="AU1088" s="242" t="s">
        <v>82</v>
      </c>
      <c r="AV1088" s="13" t="s">
        <v>82</v>
      </c>
      <c r="AW1088" s="13" t="s">
        <v>33</v>
      </c>
      <c r="AX1088" s="13" t="s">
        <v>72</v>
      </c>
      <c r="AY1088" s="242" t="s">
        <v>151</v>
      </c>
    </row>
    <row r="1089" s="14" customFormat="1">
      <c r="A1089" s="14"/>
      <c r="B1089" s="244"/>
      <c r="C1089" s="245"/>
      <c r="D1089" s="227" t="s">
        <v>162</v>
      </c>
      <c r="E1089" s="246" t="s">
        <v>19</v>
      </c>
      <c r="F1089" s="247" t="s">
        <v>204</v>
      </c>
      <c r="G1089" s="245"/>
      <c r="H1089" s="248">
        <v>78.170000000000002</v>
      </c>
      <c r="I1089" s="249"/>
      <c r="J1089" s="245"/>
      <c r="K1089" s="245"/>
      <c r="L1089" s="250"/>
      <c r="M1089" s="251"/>
      <c r="N1089" s="252"/>
      <c r="O1089" s="252"/>
      <c r="P1089" s="252"/>
      <c r="Q1089" s="252"/>
      <c r="R1089" s="252"/>
      <c r="S1089" s="252"/>
      <c r="T1089" s="253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4" t="s">
        <v>162</v>
      </c>
      <c r="AU1089" s="254" t="s">
        <v>82</v>
      </c>
      <c r="AV1089" s="14" t="s">
        <v>158</v>
      </c>
      <c r="AW1089" s="14" t="s">
        <v>33</v>
      </c>
      <c r="AX1089" s="14" t="s">
        <v>80</v>
      </c>
      <c r="AY1089" s="254" t="s">
        <v>151</v>
      </c>
    </row>
    <row r="1090" s="2" customFormat="1" ht="16.5" customHeight="1">
      <c r="A1090" s="40"/>
      <c r="B1090" s="41"/>
      <c r="C1090" s="214" t="s">
        <v>2027</v>
      </c>
      <c r="D1090" s="214" t="s">
        <v>153</v>
      </c>
      <c r="E1090" s="215" t="s">
        <v>2028</v>
      </c>
      <c r="F1090" s="216" t="s">
        <v>2022</v>
      </c>
      <c r="G1090" s="217" t="s">
        <v>156</v>
      </c>
      <c r="H1090" s="218">
        <v>10.4</v>
      </c>
      <c r="I1090" s="219"/>
      <c r="J1090" s="220">
        <f>ROUND(I1090*H1090,2)</f>
        <v>0</v>
      </c>
      <c r="K1090" s="216" t="s">
        <v>19</v>
      </c>
      <c r="L1090" s="46"/>
      <c r="M1090" s="221" t="s">
        <v>19</v>
      </c>
      <c r="N1090" s="222" t="s">
        <v>43</v>
      </c>
      <c r="O1090" s="86"/>
      <c r="P1090" s="223">
        <f>O1090*H1090</f>
        <v>0</v>
      </c>
      <c r="Q1090" s="223">
        <v>0</v>
      </c>
      <c r="R1090" s="223">
        <f>Q1090*H1090</f>
        <v>0</v>
      </c>
      <c r="S1090" s="223">
        <v>0</v>
      </c>
      <c r="T1090" s="224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25" t="s">
        <v>158</v>
      </c>
      <c r="AT1090" s="225" t="s">
        <v>153</v>
      </c>
      <c r="AU1090" s="225" t="s">
        <v>82</v>
      </c>
      <c r="AY1090" s="19" t="s">
        <v>151</v>
      </c>
      <c r="BE1090" s="226">
        <f>IF(N1090="základní",J1090,0)</f>
        <v>0</v>
      </c>
      <c r="BF1090" s="226">
        <f>IF(N1090="snížená",J1090,0)</f>
        <v>0</v>
      </c>
      <c r="BG1090" s="226">
        <f>IF(N1090="zákl. přenesená",J1090,0)</f>
        <v>0</v>
      </c>
      <c r="BH1090" s="226">
        <f>IF(N1090="sníž. přenesená",J1090,0)</f>
        <v>0</v>
      </c>
      <c r="BI1090" s="226">
        <f>IF(N1090="nulová",J1090,0)</f>
        <v>0</v>
      </c>
      <c r="BJ1090" s="19" t="s">
        <v>80</v>
      </c>
      <c r="BK1090" s="226">
        <f>ROUND(I1090*H1090,2)</f>
        <v>0</v>
      </c>
      <c r="BL1090" s="19" t="s">
        <v>158</v>
      </c>
      <c r="BM1090" s="225" t="s">
        <v>2029</v>
      </c>
    </row>
    <row r="1091" s="2" customFormat="1">
      <c r="A1091" s="40"/>
      <c r="B1091" s="41"/>
      <c r="C1091" s="42"/>
      <c r="D1091" s="227" t="s">
        <v>160</v>
      </c>
      <c r="E1091" s="42"/>
      <c r="F1091" s="228" t="s">
        <v>2030</v>
      </c>
      <c r="G1091" s="42"/>
      <c r="H1091" s="42"/>
      <c r="I1091" s="229"/>
      <c r="J1091" s="42"/>
      <c r="K1091" s="42"/>
      <c r="L1091" s="46"/>
      <c r="M1091" s="230"/>
      <c r="N1091" s="231"/>
      <c r="O1091" s="86"/>
      <c r="P1091" s="86"/>
      <c r="Q1091" s="86"/>
      <c r="R1091" s="86"/>
      <c r="S1091" s="86"/>
      <c r="T1091" s="87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T1091" s="19" t="s">
        <v>160</v>
      </c>
      <c r="AU1091" s="19" t="s">
        <v>82</v>
      </c>
    </row>
    <row r="1092" s="2" customFormat="1">
      <c r="A1092" s="40"/>
      <c r="B1092" s="41"/>
      <c r="C1092" s="42"/>
      <c r="D1092" s="227" t="s">
        <v>175</v>
      </c>
      <c r="E1092" s="42"/>
      <c r="F1092" s="243" t="s">
        <v>2025</v>
      </c>
      <c r="G1092" s="42"/>
      <c r="H1092" s="42"/>
      <c r="I1092" s="229"/>
      <c r="J1092" s="42"/>
      <c r="K1092" s="42"/>
      <c r="L1092" s="46"/>
      <c r="M1092" s="230"/>
      <c r="N1092" s="231"/>
      <c r="O1092" s="86"/>
      <c r="P1092" s="86"/>
      <c r="Q1092" s="86"/>
      <c r="R1092" s="86"/>
      <c r="S1092" s="86"/>
      <c r="T1092" s="87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T1092" s="19" t="s">
        <v>175</v>
      </c>
      <c r="AU1092" s="19" t="s">
        <v>82</v>
      </c>
    </row>
    <row r="1093" s="13" customFormat="1">
      <c r="A1093" s="13"/>
      <c r="B1093" s="232"/>
      <c r="C1093" s="233"/>
      <c r="D1093" s="227" t="s">
        <v>162</v>
      </c>
      <c r="E1093" s="234" t="s">
        <v>19</v>
      </c>
      <c r="F1093" s="235" t="s">
        <v>1889</v>
      </c>
      <c r="G1093" s="233"/>
      <c r="H1093" s="236">
        <v>4.9000000000000004</v>
      </c>
      <c r="I1093" s="237"/>
      <c r="J1093" s="233"/>
      <c r="K1093" s="233"/>
      <c r="L1093" s="238"/>
      <c r="M1093" s="239"/>
      <c r="N1093" s="240"/>
      <c r="O1093" s="240"/>
      <c r="P1093" s="240"/>
      <c r="Q1093" s="240"/>
      <c r="R1093" s="240"/>
      <c r="S1093" s="240"/>
      <c r="T1093" s="241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2" t="s">
        <v>162</v>
      </c>
      <c r="AU1093" s="242" t="s">
        <v>82</v>
      </c>
      <c r="AV1093" s="13" t="s">
        <v>82</v>
      </c>
      <c r="AW1093" s="13" t="s">
        <v>33</v>
      </c>
      <c r="AX1093" s="13" t="s">
        <v>72</v>
      </c>
      <c r="AY1093" s="242" t="s">
        <v>151</v>
      </c>
    </row>
    <row r="1094" s="13" customFormat="1">
      <c r="A1094" s="13"/>
      <c r="B1094" s="232"/>
      <c r="C1094" s="233"/>
      <c r="D1094" s="227" t="s">
        <v>162</v>
      </c>
      <c r="E1094" s="234" t="s">
        <v>19</v>
      </c>
      <c r="F1094" s="235" t="s">
        <v>1890</v>
      </c>
      <c r="G1094" s="233"/>
      <c r="H1094" s="236">
        <v>5.5</v>
      </c>
      <c r="I1094" s="237"/>
      <c r="J1094" s="233"/>
      <c r="K1094" s="233"/>
      <c r="L1094" s="238"/>
      <c r="M1094" s="239"/>
      <c r="N1094" s="240"/>
      <c r="O1094" s="240"/>
      <c r="P1094" s="240"/>
      <c r="Q1094" s="240"/>
      <c r="R1094" s="240"/>
      <c r="S1094" s="240"/>
      <c r="T1094" s="241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2" t="s">
        <v>162</v>
      </c>
      <c r="AU1094" s="242" t="s">
        <v>82</v>
      </c>
      <c r="AV1094" s="13" t="s">
        <v>82</v>
      </c>
      <c r="AW1094" s="13" t="s">
        <v>33</v>
      </c>
      <c r="AX1094" s="13" t="s">
        <v>72</v>
      </c>
      <c r="AY1094" s="242" t="s">
        <v>151</v>
      </c>
    </row>
    <row r="1095" s="14" customFormat="1">
      <c r="A1095" s="14"/>
      <c r="B1095" s="244"/>
      <c r="C1095" s="245"/>
      <c r="D1095" s="227" t="s">
        <v>162</v>
      </c>
      <c r="E1095" s="246" t="s">
        <v>19</v>
      </c>
      <c r="F1095" s="247" t="s">
        <v>204</v>
      </c>
      <c r="G1095" s="245"/>
      <c r="H1095" s="248">
        <v>10.4</v>
      </c>
      <c r="I1095" s="249"/>
      <c r="J1095" s="245"/>
      <c r="K1095" s="245"/>
      <c r="L1095" s="250"/>
      <c r="M1095" s="251"/>
      <c r="N1095" s="252"/>
      <c r="O1095" s="252"/>
      <c r="P1095" s="252"/>
      <c r="Q1095" s="252"/>
      <c r="R1095" s="252"/>
      <c r="S1095" s="252"/>
      <c r="T1095" s="253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4" t="s">
        <v>162</v>
      </c>
      <c r="AU1095" s="254" t="s">
        <v>82</v>
      </c>
      <c r="AV1095" s="14" t="s">
        <v>158</v>
      </c>
      <c r="AW1095" s="14" t="s">
        <v>33</v>
      </c>
      <c r="AX1095" s="14" t="s">
        <v>80</v>
      </c>
      <c r="AY1095" s="254" t="s">
        <v>151</v>
      </c>
    </row>
    <row r="1096" s="2" customFormat="1" ht="16.5" customHeight="1">
      <c r="A1096" s="40"/>
      <c r="B1096" s="41"/>
      <c r="C1096" s="214" t="s">
        <v>2031</v>
      </c>
      <c r="D1096" s="214" t="s">
        <v>153</v>
      </c>
      <c r="E1096" s="215" t="s">
        <v>2032</v>
      </c>
      <c r="F1096" s="216" t="s">
        <v>2022</v>
      </c>
      <c r="G1096" s="217" t="s">
        <v>156</v>
      </c>
      <c r="H1096" s="218">
        <v>11.66</v>
      </c>
      <c r="I1096" s="219"/>
      <c r="J1096" s="220">
        <f>ROUND(I1096*H1096,2)</f>
        <v>0</v>
      </c>
      <c r="K1096" s="216" t="s">
        <v>19</v>
      </c>
      <c r="L1096" s="46"/>
      <c r="M1096" s="221" t="s">
        <v>19</v>
      </c>
      <c r="N1096" s="222" t="s">
        <v>43</v>
      </c>
      <c r="O1096" s="86"/>
      <c r="P1096" s="223">
        <f>O1096*H1096</f>
        <v>0</v>
      </c>
      <c r="Q1096" s="223">
        <v>0</v>
      </c>
      <c r="R1096" s="223">
        <f>Q1096*H1096</f>
        <v>0</v>
      </c>
      <c r="S1096" s="223">
        <v>0</v>
      </c>
      <c r="T1096" s="224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25" t="s">
        <v>158</v>
      </c>
      <c r="AT1096" s="225" t="s">
        <v>153</v>
      </c>
      <c r="AU1096" s="225" t="s">
        <v>82</v>
      </c>
      <c r="AY1096" s="19" t="s">
        <v>151</v>
      </c>
      <c r="BE1096" s="226">
        <f>IF(N1096="základní",J1096,0)</f>
        <v>0</v>
      </c>
      <c r="BF1096" s="226">
        <f>IF(N1096="snížená",J1096,0)</f>
        <v>0</v>
      </c>
      <c r="BG1096" s="226">
        <f>IF(N1096="zákl. přenesená",J1096,0)</f>
        <v>0</v>
      </c>
      <c r="BH1096" s="226">
        <f>IF(N1096="sníž. přenesená",J1096,0)</f>
        <v>0</v>
      </c>
      <c r="BI1096" s="226">
        <f>IF(N1096="nulová",J1096,0)</f>
        <v>0</v>
      </c>
      <c r="BJ1096" s="19" t="s">
        <v>80</v>
      </c>
      <c r="BK1096" s="226">
        <f>ROUND(I1096*H1096,2)</f>
        <v>0</v>
      </c>
      <c r="BL1096" s="19" t="s">
        <v>158</v>
      </c>
      <c r="BM1096" s="225" t="s">
        <v>2033</v>
      </c>
    </row>
    <row r="1097" s="2" customFormat="1">
      <c r="A1097" s="40"/>
      <c r="B1097" s="41"/>
      <c r="C1097" s="42"/>
      <c r="D1097" s="227" t="s">
        <v>160</v>
      </c>
      <c r="E1097" s="42"/>
      <c r="F1097" s="228" t="s">
        <v>2034</v>
      </c>
      <c r="G1097" s="42"/>
      <c r="H1097" s="42"/>
      <c r="I1097" s="229"/>
      <c r="J1097" s="42"/>
      <c r="K1097" s="42"/>
      <c r="L1097" s="46"/>
      <c r="M1097" s="230"/>
      <c r="N1097" s="231"/>
      <c r="O1097" s="86"/>
      <c r="P1097" s="86"/>
      <c r="Q1097" s="86"/>
      <c r="R1097" s="86"/>
      <c r="S1097" s="86"/>
      <c r="T1097" s="87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T1097" s="19" t="s">
        <v>160</v>
      </c>
      <c r="AU1097" s="19" t="s">
        <v>82</v>
      </c>
    </row>
    <row r="1098" s="2" customFormat="1">
      <c r="A1098" s="40"/>
      <c r="B1098" s="41"/>
      <c r="C1098" s="42"/>
      <c r="D1098" s="227" t="s">
        <v>175</v>
      </c>
      <c r="E1098" s="42"/>
      <c r="F1098" s="243" t="s">
        <v>2025</v>
      </c>
      <c r="G1098" s="42"/>
      <c r="H1098" s="42"/>
      <c r="I1098" s="229"/>
      <c r="J1098" s="42"/>
      <c r="K1098" s="42"/>
      <c r="L1098" s="46"/>
      <c r="M1098" s="230"/>
      <c r="N1098" s="231"/>
      <c r="O1098" s="86"/>
      <c r="P1098" s="86"/>
      <c r="Q1098" s="86"/>
      <c r="R1098" s="86"/>
      <c r="S1098" s="86"/>
      <c r="T1098" s="87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T1098" s="19" t="s">
        <v>175</v>
      </c>
      <c r="AU1098" s="19" t="s">
        <v>82</v>
      </c>
    </row>
    <row r="1099" s="13" customFormat="1">
      <c r="A1099" s="13"/>
      <c r="B1099" s="232"/>
      <c r="C1099" s="233"/>
      <c r="D1099" s="227" t="s">
        <v>162</v>
      </c>
      <c r="E1099" s="234" t="s">
        <v>19</v>
      </c>
      <c r="F1099" s="235" t="s">
        <v>1899</v>
      </c>
      <c r="G1099" s="233"/>
      <c r="H1099" s="236">
        <v>11.66</v>
      </c>
      <c r="I1099" s="237"/>
      <c r="J1099" s="233"/>
      <c r="K1099" s="233"/>
      <c r="L1099" s="238"/>
      <c r="M1099" s="239"/>
      <c r="N1099" s="240"/>
      <c r="O1099" s="240"/>
      <c r="P1099" s="240"/>
      <c r="Q1099" s="240"/>
      <c r="R1099" s="240"/>
      <c r="S1099" s="240"/>
      <c r="T1099" s="24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2" t="s">
        <v>162</v>
      </c>
      <c r="AU1099" s="242" t="s">
        <v>82</v>
      </c>
      <c r="AV1099" s="13" t="s">
        <v>82</v>
      </c>
      <c r="AW1099" s="13" t="s">
        <v>33</v>
      </c>
      <c r="AX1099" s="13" t="s">
        <v>72</v>
      </c>
      <c r="AY1099" s="242" t="s">
        <v>151</v>
      </c>
    </row>
    <row r="1100" s="14" customFormat="1">
      <c r="A1100" s="14"/>
      <c r="B1100" s="244"/>
      <c r="C1100" s="245"/>
      <c r="D1100" s="227" t="s">
        <v>162</v>
      </c>
      <c r="E1100" s="246" t="s">
        <v>19</v>
      </c>
      <c r="F1100" s="247" t="s">
        <v>204</v>
      </c>
      <c r="G1100" s="245"/>
      <c r="H1100" s="248">
        <v>11.66</v>
      </c>
      <c r="I1100" s="249"/>
      <c r="J1100" s="245"/>
      <c r="K1100" s="245"/>
      <c r="L1100" s="250"/>
      <c r="M1100" s="251"/>
      <c r="N1100" s="252"/>
      <c r="O1100" s="252"/>
      <c r="P1100" s="252"/>
      <c r="Q1100" s="252"/>
      <c r="R1100" s="252"/>
      <c r="S1100" s="252"/>
      <c r="T1100" s="253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4" t="s">
        <v>162</v>
      </c>
      <c r="AU1100" s="254" t="s">
        <v>82</v>
      </c>
      <c r="AV1100" s="14" t="s">
        <v>158</v>
      </c>
      <c r="AW1100" s="14" t="s">
        <v>33</v>
      </c>
      <c r="AX1100" s="14" t="s">
        <v>80</v>
      </c>
      <c r="AY1100" s="254" t="s">
        <v>151</v>
      </c>
    </row>
    <row r="1101" s="2" customFormat="1" ht="16.5" customHeight="1">
      <c r="A1101" s="40"/>
      <c r="B1101" s="41"/>
      <c r="C1101" s="214" t="s">
        <v>2035</v>
      </c>
      <c r="D1101" s="214" t="s">
        <v>153</v>
      </c>
      <c r="E1101" s="215" t="s">
        <v>2036</v>
      </c>
      <c r="F1101" s="216" t="s">
        <v>2037</v>
      </c>
      <c r="G1101" s="217" t="s">
        <v>156</v>
      </c>
      <c r="H1101" s="218">
        <v>82.420000000000002</v>
      </c>
      <c r="I1101" s="219"/>
      <c r="J1101" s="220">
        <f>ROUND(I1101*H1101,2)</f>
        <v>0</v>
      </c>
      <c r="K1101" s="216" t="s">
        <v>157</v>
      </c>
      <c r="L1101" s="46"/>
      <c r="M1101" s="221" t="s">
        <v>19</v>
      </c>
      <c r="N1101" s="222" t="s">
        <v>43</v>
      </c>
      <c r="O1101" s="86"/>
      <c r="P1101" s="223">
        <f>O1101*H1101</f>
        <v>0</v>
      </c>
      <c r="Q1101" s="223">
        <v>0</v>
      </c>
      <c r="R1101" s="223">
        <f>Q1101*H1101</f>
        <v>0</v>
      </c>
      <c r="S1101" s="223">
        <v>0</v>
      </c>
      <c r="T1101" s="224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25" t="s">
        <v>158</v>
      </c>
      <c r="AT1101" s="225" t="s">
        <v>153</v>
      </c>
      <c r="AU1101" s="225" t="s">
        <v>82</v>
      </c>
      <c r="AY1101" s="19" t="s">
        <v>151</v>
      </c>
      <c r="BE1101" s="226">
        <f>IF(N1101="základní",J1101,0)</f>
        <v>0</v>
      </c>
      <c r="BF1101" s="226">
        <f>IF(N1101="snížená",J1101,0)</f>
        <v>0</v>
      </c>
      <c r="BG1101" s="226">
        <f>IF(N1101="zákl. přenesená",J1101,0)</f>
        <v>0</v>
      </c>
      <c r="BH1101" s="226">
        <f>IF(N1101="sníž. přenesená",J1101,0)</f>
        <v>0</v>
      </c>
      <c r="BI1101" s="226">
        <f>IF(N1101="nulová",J1101,0)</f>
        <v>0</v>
      </c>
      <c r="BJ1101" s="19" t="s">
        <v>80</v>
      </c>
      <c r="BK1101" s="226">
        <f>ROUND(I1101*H1101,2)</f>
        <v>0</v>
      </c>
      <c r="BL1101" s="19" t="s">
        <v>158</v>
      </c>
      <c r="BM1101" s="225" t="s">
        <v>2038</v>
      </c>
    </row>
    <row r="1102" s="2" customFormat="1">
      <c r="A1102" s="40"/>
      <c r="B1102" s="41"/>
      <c r="C1102" s="42"/>
      <c r="D1102" s="227" t="s">
        <v>160</v>
      </c>
      <c r="E1102" s="42"/>
      <c r="F1102" s="228" t="s">
        <v>2039</v>
      </c>
      <c r="G1102" s="42"/>
      <c r="H1102" s="42"/>
      <c r="I1102" s="229"/>
      <c r="J1102" s="42"/>
      <c r="K1102" s="42"/>
      <c r="L1102" s="46"/>
      <c r="M1102" s="230"/>
      <c r="N1102" s="231"/>
      <c r="O1102" s="86"/>
      <c r="P1102" s="86"/>
      <c r="Q1102" s="86"/>
      <c r="R1102" s="86"/>
      <c r="S1102" s="86"/>
      <c r="T1102" s="87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T1102" s="19" t="s">
        <v>160</v>
      </c>
      <c r="AU1102" s="19" t="s">
        <v>82</v>
      </c>
    </row>
    <row r="1103" s="13" customFormat="1">
      <c r="A1103" s="13"/>
      <c r="B1103" s="232"/>
      <c r="C1103" s="233"/>
      <c r="D1103" s="227" t="s">
        <v>162</v>
      </c>
      <c r="E1103" s="234" t="s">
        <v>19</v>
      </c>
      <c r="F1103" s="235" t="s">
        <v>2040</v>
      </c>
      <c r="G1103" s="233"/>
      <c r="H1103" s="236">
        <v>0</v>
      </c>
      <c r="I1103" s="237"/>
      <c r="J1103" s="233"/>
      <c r="K1103" s="233"/>
      <c r="L1103" s="238"/>
      <c r="M1103" s="239"/>
      <c r="N1103" s="240"/>
      <c r="O1103" s="240"/>
      <c r="P1103" s="240"/>
      <c r="Q1103" s="240"/>
      <c r="R1103" s="240"/>
      <c r="S1103" s="240"/>
      <c r="T1103" s="241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2" t="s">
        <v>162</v>
      </c>
      <c r="AU1103" s="242" t="s">
        <v>82</v>
      </c>
      <c r="AV1103" s="13" t="s">
        <v>82</v>
      </c>
      <c r="AW1103" s="13" t="s">
        <v>33</v>
      </c>
      <c r="AX1103" s="13" t="s">
        <v>72</v>
      </c>
      <c r="AY1103" s="242" t="s">
        <v>151</v>
      </c>
    </row>
    <row r="1104" s="13" customFormat="1">
      <c r="A1104" s="13"/>
      <c r="B1104" s="232"/>
      <c r="C1104" s="233"/>
      <c r="D1104" s="227" t="s">
        <v>162</v>
      </c>
      <c r="E1104" s="234" t="s">
        <v>19</v>
      </c>
      <c r="F1104" s="235" t="s">
        <v>1888</v>
      </c>
      <c r="G1104" s="233"/>
      <c r="H1104" s="236">
        <v>72.019999999999996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2" t="s">
        <v>162</v>
      </c>
      <c r="AU1104" s="242" t="s">
        <v>82</v>
      </c>
      <c r="AV1104" s="13" t="s">
        <v>82</v>
      </c>
      <c r="AW1104" s="13" t="s">
        <v>33</v>
      </c>
      <c r="AX1104" s="13" t="s">
        <v>72</v>
      </c>
      <c r="AY1104" s="242" t="s">
        <v>151</v>
      </c>
    </row>
    <row r="1105" s="13" customFormat="1">
      <c r="A1105" s="13"/>
      <c r="B1105" s="232"/>
      <c r="C1105" s="233"/>
      <c r="D1105" s="227" t="s">
        <v>162</v>
      </c>
      <c r="E1105" s="234" t="s">
        <v>19</v>
      </c>
      <c r="F1105" s="235" t="s">
        <v>1889</v>
      </c>
      <c r="G1105" s="233"/>
      <c r="H1105" s="236">
        <v>4.9000000000000004</v>
      </c>
      <c r="I1105" s="237"/>
      <c r="J1105" s="233"/>
      <c r="K1105" s="233"/>
      <c r="L1105" s="238"/>
      <c r="M1105" s="239"/>
      <c r="N1105" s="240"/>
      <c r="O1105" s="240"/>
      <c r="P1105" s="240"/>
      <c r="Q1105" s="240"/>
      <c r="R1105" s="240"/>
      <c r="S1105" s="240"/>
      <c r="T1105" s="241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2" t="s">
        <v>162</v>
      </c>
      <c r="AU1105" s="242" t="s">
        <v>82</v>
      </c>
      <c r="AV1105" s="13" t="s">
        <v>82</v>
      </c>
      <c r="AW1105" s="13" t="s">
        <v>33</v>
      </c>
      <c r="AX1105" s="13" t="s">
        <v>72</v>
      </c>
      <c r="AY1105" s="242" t="s">
        <v>151</v>
      </c>
    </row>
    <row r="1106" s="13" customFormat="1">
      <c r="A1106" s="13"/>
      <c r="B1106" s="232"/>
      <c r="C1106" s="233"/>
      <c r="D1106" s="227" t="s">
        <v>162</v>
      </c>
      <c r="E1106" s="234" t="s">
        <v>19</v>
      </c>
      <c r="F1106" s="235" t="s">
        <v>1890</v>
      </c>
      <c r="G1106" s="233"/>
      <c r="H1106" s="236">
        <v>5.5</v>
      </c>
      <c r="I1106" s="237"/>
      <c r="J1106" s="233"/>
      <c r="K1106" s="233"/>
      <c r="L1106" s="238"/>
      <c r="M1106" s="239"/>
      <c r="N1106" s="240"/>
      <c r="O1106" s="240"/>
      <c r="P1106" s="240"/>
      <c r="Q1106" s="240"/>
      <c r="R1106" s="240"/>
      <c r="S1106" s="240"/>
      <c r="T1106" s="241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2" t="s">
        <v>162</v>
      </c>
      <c r="AU1106" s="242" t="s">
        <v>82</v>
      </c>
      <c r="AV1106" s="13" t="s">
        <v>82</v>
      </c>
      <c r="AW1106" s="13" t="s">
        <v>33</v>
      </c>
      <c r="AX1106" s="13" t="s">
        <v>72</v>
      </c>
      <c r="AY1106" s="242" t="s">
        <v>151</v>
      </c>
    </row>
    <row r="1107" s="13" customFormat="1">
      <c r="A1107" s="13"/>
      <c r="B1107" s="232"/>
      <c r="C1107" s="233"/>
      <c r="D1107" s="227" t="s">
        <v>162</v>
      </c>
      <c r="E1107" s="234" t="s">
        <v>19</v>
      </c>
      <c r="F1107" s="235" t="s">
        <v>1862</v>
      </c>
      <c r="G1107" s="233"/>
      <c r="H1107" s="236">
        <v>0</v>
      </c>
      <c r="I1107" s="237"/>
      <c r="J1107" s="233"/>
      <c r="K1107" s="233"/>
      <c r="L1107" s="238"/>
      <c r="M1107" s="239"/>
      <c r="N1107" s="240"/>
      <c r="O1107" s="240"/>
      <c r="P1107" s="240"/>
      <c r="Q1107" s="240"/>
      <c r="R1107" s="240"/>
      <c r="S1107" s="240"/>
      <c r="T1107" s="241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2" t="s">
        <v>162</v>
      </c>
      <c r="AU1107" s="242" t="s">
        <v>82</v>
      </c>
      <c r="AV1107" s="13" t="s">
        <v>82</v>
      </c>
      <c r="AW1107" s="13" t="s">
        <v>33</v>
      </c>
      <c r="AX1107" s="13" t="s">
        <v>72</v>
      </c>
      <c r="AY1107" s="242" t="s">
        <v>151</v>
      </c>
    </row>
    <row r="1108" s="14" customFormat="1">
      <c r="A1108" s="14"/>
      <c r="B1108" s="244"/>
      <c r="C1108" s="245"/>
      <c r="D1108" s="227" t="s">
        <v>162</v>
      </c>
      <c r="E1108" s="246" t="s">
        <v>19</v>
      </c>
      <c r="F1108" s="247" t="s">
        <v>204</v>
      </c>
      <c r="G1108" s="245"/>
      <c r="H1108" s="248">
        <v>82.420000000000002</v>
      </c>
      <c r="I1108" s="249"/>
      <c r="J1108" s="245"/>
      <c r="K1108" s="245"/>
      <c r="L1108" s="250"/>
      <c r="M1108" s="251"/>
      <c r="N1108" s="252"/>
      <c r="O1108" s="252"/>
      <c r="P1108" s="252"/>
      <c r="Q1108" s="252"/>
      <c r="R1108" s="252"/>
      <c r="S1108" s="252"/>
      <c r="T1108" s="253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4" t="s">
        <v>162</v>
      </c>
      <c r="AU1108" s="254" t="s">
        <v>82</v>
      </c>
      <c r="AV1108" s="14" t="s">
        <v>158</v>
      </c>
      <c r="AW1108" s="14" t="s">
        <v>33</v>
      </c>
      <c r="AX1108" s="14" t="s">
        <v>80</v>
      </c>
      <c r="AY1108" s="254" t="s">
        <v>151</v>
      </c>
    </row>
    <row r="1109" s="2" customFormat="1" ht="16.5" customHeight="1">
      <c r="A1109" s="40"/>
      <c r="B1109" s="41"/>
      <c r="C1109" s="214" t="s">
        <v>2041</v>
      </c>
      <c r="D1109" s="214" t="s">
        <v>153</v>
      </c>
      <c r="E1109" s="215" t="s">
        <v>2042</v>
      </c>
      <c r="F1109" s="216" t="s">
        <v>2043</v>
      </c>
      <c r="G1109" s="217" t="s">
        <v>156</v>
      </c>
      <c r="H1109" s="218">
        <v>28.210000000000001</v>
      </c>
      <c r="I1109" s="219"/>
      <c r="J1109" s="220">
        <f>ROUND(I1109*H1109,2)</f>
        <v>0</v>
      </c>
      <c r="K1109" s="216" t="s">
        <v>157</v>
      </c>
      <c r="L1109" s="46"/>
      <c r="M1109" s="221" t="s">
        <v>19</v>
      </c>
      <c r="N1109" s="222" t="s">
        <v>43</v>
      </c>
      <c r="O1109" s="86"/>
      <c r="P1109" s="223">
        <f>O1109*H1109</f>
        <v>0</v>
      </c>
      <c r="Q1109" s="223">
        <v>0</v>
      </c>
      <c r="R1109" s="223">
        <f>Q1109*H1109</f>
        <v>0</v>
      </c>
      <c r="S1109" s="223">
        <v>0</v>
      </c>
      <c r="T1109" s="224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25" t="s">
        <v>158</v>
      </c>
      <c r="AT1109" s="225" t="s">
        <v>153</v>
      </c>
      <c r="AU1109" s="225" t="s">
        <v>82</v>
      </c>
      <c r="AY1109" s="19" t="s">
        <v>151</v>
      </c>
      <c r="BE1109" s="226">
        <f>IF(N1109="základní",J1109,0)</f>
        <v>0</v>
      </c>
      <c r="BF1109" s="226">
        <f>IF(N1109="snížená",J1109,0)</f>
        <v>0</v>
      </c>
      <c r="BG1109" s="226">
        <f>IF(N1109="zákl. přenesená",J1109,0)</f>
        <v>0</v>
      </c>
      <c r="BH1109" s="226">
        <f>IF(N1109="sníž. přenesená",J1109,0)</f>
        <v>0</v>
      </c>
      <c r="BI1109" s="226">
        <f>IF(N1109="nulová",J1109,0)</f>
        <v>0</v>
      </c>
      <c r="BJ1109" s="19" t="s">
        <v>80</v>
      </c>
      <c r="BK1109" s="226">
        <f>ROUND(I1109*H1109,2)</f>
        <v>0</v>
      </c>
      <c r="BL1109" s="19" t="s">
        <v>158</v>
      </c>
      <c r="BM1109" s="225" t="s">
        <v>2044</v>
      </c>
    </row>
    <row r="1110" s="2" customFormat="1">
      <c r="A1110" s="40"/>
      <c r="B1110" s="41"/>
      <c r="C1110" s="42"/>
      <c r="D1110" s="227" t="s">
        <v>160</v>
      </c>
      <c r="E1110" s="42"/>
      <c r="F1110" s="228" t="s">
        <v>2045</v>
      </c>
      <c r="G1110" s="42"/>
      <c r="H1110" s="42"/>
      <c r="I1110" s="229"/>
      <c r="J1110" s="42"/>
      <c r="K1110" s="42"/>
      <c r="L1110" s="46"/>
      <c r="M1110" s="230"/>
      <c r="N1110" s="231"/>
      <c r="O1110" s="86"/>
      <c r="P1110" s="86"/>
      <c r="Q1110" s="86"/>
      <c r="R1110" s="86"/>
      <c r="S1110" s="86"/>
      <c r="T1110" s="87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T1110" s="19" t="s">
        <v>160</v>
      </c>
      <c r="AU1110" s="19" t="s">
        <v>82</v>
      </c>
    </row>
    <row r="1111" s="13" customFormat="1">
      <c r="A1111" s="13"/>
      <c r="B1111" s="232"/>
      <c r="C1111" s="233"/>
      <c r="D1111" s="227" t="s">
        <v>162</v>
      </c>
      <c r="E1111" s="234" t="s">
        <v>19</v>
      </c>
      <c r="F1111" s="235" t="s">
        <v>2026</v>
      </c>
      <c r="G1111" s="233"/>
      <c r="H1111" s="236">
        <v>6.1500000000000004</v>
      </c>
      <c r="I1111" s="237"/>
      <c r="J1111" s="233"/>
      <c r="K1111" s="233"/>
      <c r="L1111" s="238"/>
      <c r="M1111" s="239"/>
      <c r="N1111" s="240"/>
      <c r="O1111" s="240"/>
      <c r="P1111" s="240"/>
      <c r="Q1111" s="240"/>
      <c r="R1111" s="240"/>
      <c r="S1111" s="240"/>
      <c r="T1111" s="241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2" t="s">
        <v>162</v>
      </c>
      <c r="AU1111" s="242" t="s">
        <v>82</v>
      </c>
      <c r="AV1111" s="13" t="s">
        <v>82</v>
      </c>
      <c r="AW1111" s="13" t="s">
        <v>33</v>
      </c>
      <c r="AX1111" s="13" t="s">
        <v>72</v>
      </c>
      <c r="AY1111" s="242" t="s">
        <v>151</v>
      </c>
    </row>
    <row r="1112" s="13" customFormat="1">
      <c r="A1112" s="13"/>
      <c r="B1112" s="232"/>
      <c r="C1112" s="233"/>
      <c r="D1112" s="227" t="s">
        <v>162</v>
      </c>
      <c r="E1112" s="234" t="s">
        <v>19</v>
      </c>
      <c r="F1112" s="235" t="s">
        <v>1828</v>
      </c>
      <c r="G1112" s="233"/>
      <c r="H1112" s="236">
        <v>0</v>
      </c>
      <c r="I1112" s="237"/>
      <c r="J1112" s="233"/>
      <c r="K1112" s="233"/>
      <c r="L1112" s="238"/>
      <c r="M1112" s="239"/>
      <c r="N1112" s="240"/>
      <c r="O1112" s="240"/>
      <c r="P1112" s="240"/>
      <c r="Q1112" s="240"/>
      <c r="R1112" s="240"/>
      <c r="S1112" s="240"/>
      <c r="T1112" s="241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2" t="s">
        <v>162</v>
      </c>
      <c r="AU1112" s="242" t="s">
        <v>82</v>
      </c>
      <c r="AV1112" s="13" t="s">
        <v>82</v>
      </c>
      <c r="AW1112" s="13" t="s">
        <v>33</v>
      </c>
      <c r="AX1112" s="13" t="s">
        <v>72</v>
      </c>
      <c r="AY1112" s="242" t="s">
        <v>151</v>
      </c>
    </row>
    <row r="1113" s="13" customFormat="1">
      <c r="A1113" s="13"/>
      <c r="B1113" s="232"/>
      <c r="C1113" s="233"/>
      <c r="D1113" s="227" t="s">
        <v>162</v>
      </c>
      <c r="E1113" s="234" t="s">
        <v>19</v>
      </c>
      <c r="F1113" s="235" t="s">
        <v>1889</v>
      </c>
      <c r="G1113" s="233"/>
      <c r="H1113" s="236">
        <v>4.9000000000000004</v>
      </c>
      <c r="I1113" s="237"/>
      <c r="J1113" s="233"/>
      <c r="K1113" s="233"/>
      <c r="L1113" s="238"/>
      <c r="M1113" s="239"/>
      <c r="N1113" s="240"/>
      <c r="O1113" s="240"/>
      <c r="P1113" s="240"/>
      <c r="Q1113" s="240"/>
      <c r="R1113" s="240"/>
      <c r="S1113" s="240"/>
      <c r="T1113" s="241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2" t="s">
        <v>162</v>
      </c>
      <c r="AU1113" s="242" t="s">
        <v>82</v>
      </c>
      <c r="AV1113" s="13" t="s">
        <v>82</v>
      </c>
      <c r="AW1113" s="13" t="s">
        <v>33</v>
      </c>
      <c r="AX1113" s="13" t="s">
        <v>72</v>
      </c>
      <c r="AY1113" s="242" t="s">
        <v>151</v>
      </c>
    </row>
    <row r="1114" s="13" customFormat="1">
      <c r="A1114" s="13"/>
      <c r="B1114" s="232"/>
      <c r="C1114" s="233"/>
      <c r="D1114" s="227" t="s">
        <v>162</v>
      </c>
      <c r="E1114" s="234" t="s">
        <v>19</v>
      </c>
      <c r="F1114" s="235" t="s">
        <v>1890</v>
      </c>
      <c r="G1114" s="233"/>
      <c r="H1114" s="236">
        <v>5.5</v>
      </c>
      <c r="I1114" s="237"/>
      <c r="J1114" s="233"/>
      <c r="K1114" s="233"/>
      <c r="L1114" s="238"/>
      <c r="M1114" s="239"/>
      <c r="N1114" s="240"/>
      <c r="O1114" s="240"/>
      <c r="P1114" s="240"/>
      <c r="Q1114" s="240"/>
      <c r="R1114" s="240"/>
      <c r="S1114" s="240"/>
      <c r="T1114" s="241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2" t="s">
        <v>162</v>
      </c>
      <c r="AU1114" s="242" t="s">
        <v>82</v>
      </c>
      <c r="AV1114" s="13" t="s">
        <v>82</v>
      </c>
      <c r="AW1114" s="13" t="s">
        <v>33</v>
      </c>
      <c r="AX1114" s="13" t="s">
        <v>72</v>
      </c>
      <c r="AY1114" s="242" t="s">
        <v>151</v>
      </c>
    </row>
    <row r="1115" s="13" customFormat="1">
      <c r="A1115" s="13"/>
      <c r="B1115" s="232"/>
      <c r="C1115" s="233"/>
      <c r="D1115" s="227" t="s">
        <v>162</v>
      </c>
      <c r="E1115" s="234" t="s">
        <v>19</v>
      </c>
      <c r="F1115" s="235" t="s">
        <v>1899</v>
      </c>
      <c r="G1115" s="233"/>
      <c r="H1115" s="236">
        <v>11.66</v>
      </c>
      <c r="I1115" s="237"/>
      <c r="J1115" s="233"/>
      <c r="K1115" s="233"/>
      <c r="L1115" s="238"/>
      <c r="M1115" s="239"/>
      <c r="N1115" s="240"/>
      <c r="O1115" s="240"/>
      <c r="P1115" s="240"/>
      <c r="Q1115" s="240"/>
      <c r="R1115" s="240"/>
      <c r="S1115" s="240"/>
      <c r="T1115" s="241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2" t="s">
        <v>162</v>
      </c>
      <c r="AU1115" s="242" t="s">
        <v>82</v>
      </c>
      <c r="AV1115" s="13" t="s">
        <v>82</v>
      </c>
      <c r="AW1115" s="13" t="s">
        <v>33</v>
      </c>
      <c r="AX1115" s="13" t="s">
        <v>72</v>
      </c>
      <c r="AY1115" s="242" t="s">
        <v>151</v>
      </c>
    </row>
    <row r="1116" s="14" customFormat="1">
      <c r="A1116" s="14"/>
      <c r="B1116" s="244"/>
      <c r="C1116" s="245"/>
      <c r="D1116" s="227" t="s">
        <v>162</v>
      </c>
      <c r="E1116" s="246" t="s">
        <v>19</v>
      </c>
      <c r="F1116" s="247" t="s">
        <v>204</v>
      </c>
      <c r="G1116" s="245"/>
      <c r="H1116" s="248">
        <v>28.210000000000001</v>
      </c>
      <c r="I1116" s="249"/>
      <c r="J1116" s="245"/>
      <c r="K1116" s="245"/>
      <c r="L1116" s="250"/>
      <c r="M1116" s="251"/>
      <c r="N1116" s="252"/>
      <c r="O1116" s="252"/>
      <c r="P1116" s="252"/>
      <c r="Q1116" s="252"/>
      <c r="R1116" s="252"/>
      <c r="S1116" s="252"/>
      <c r="T1116" s="253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4" t="s">
        <v>162</v>
      </c>
      <c r="AU1116" s="254" t="s">
        <v>82</v>
      </c>
      <c r="AV1116" s="14" t="s">
        <v>158</v>
      </c>
      <c r="AW1116" s="14" t="s">
        <v>33</v>
      </c>
      <c r="AX1116" s="14" t="s">
        <v>80</v>
      </c>
      <c r="AY1116" s="254" t="s">
        <v>151</v>
      </c>
    </row>
    <row r="1117" s="2" customFormat="1" ht="16.5" customHeight="1">
      <c r="A1117" s="40"/>
      <c r="B1117" s="41"/>
      <c r="C1117" s="214" t="s">
        <v>2046</v>
      </c>
      <c r="D1117" s="214" t="s">
        <v>153</v>
      </c>
      <c r="E1117" s="215" t="s">
        <v>2047</v>
      </c>
      <c r="F1117" s="216" t="s">
        <v>2048</v>
      </c>
      <c r="G1117" s="217" t="s">
        <v>172</v>
      </c>
      <c r="H1117" s="218">
        <v>246.40000000000001</v>
      </c>
      <c r="I1117" s="219"/>
      <c r="J1117" s="220">
        <f>ROUND(I1117*H1117,2)</f>
        <v>0</v>
      </c>
      <c r="K1117" s="216" t="s">
        <v>157</v>
      </c>
      <c r="L1117" s="46"/>
      <c r="M1117" s="221" t="s">
        <v>19</v>
      </c>
      <c r="N1117" s="222" t="s">
        <v>43</v>
      </c>
      <c r="O1117" s="86"/>
      <c r="P1117" s="223">
        <f>O1117*H1117</f>
        <v>0</v>
      </c>
      <c r="Q1117" s="223">
        <v>0.00024000000000000001</v>
      </c>
      <c r="R1117" s="223">
        <f>Q1117*H1117</f>
        <v>0.059136000000000001</v>
      </c>
      <c r="S1117" s="223">
        <v>0</v>
      </c>
      <c r="T1117" s="224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25" t="s">
        <v>158</v>
      </c>
      <c r="AT1117" s="225" t="s">
        <v>153</v>
      </c>
      <c r="AU1117" s="225" t="s">
        <v>82</v>
      </c>
      <c r="AY1117" s="19" t="s">
        <v>151</v>
      </c>
      <c r="BE1117" s="226">
        <f>IF(N1117="základní",J1117,0)</f>
        <v>0</v>
      </c>
      <c r="BF1117" s="226">
        <f>IF(N1117="snížená",J1117,0)</f>
        <v>0</v>
      </c>
      <c r="BG1117" s="226">
        <f>IF(N1117="zákl. přenesená",J1117,0)</f>
        <v>0</v>
      </c>
      <c r="BH1117" s="226">
        <f>IF(N1117="sníž. přenesená",J1117,0)</f>
        <v>0</v>
      </c>
      <c r="BI1117" s="226">
        <f>IF(N1117="nulová",J1117,0)</f>
        <v>0</v>
      </c>
      <c r="BJ1117" s="19" t="s">
        <v>80</v>
      </c>
      <c r="BK1117" s="226">
        <f>ROUND(I1117*H1117,2)</f>
        <v>0</v>
      </c>
      <c r="BL1117" s="19" t="s">
        <v>158</v>
      </c>
      <c r="BM1117" s="225" t="s">
        <v>2049</v>
      </c>
    </row>
    <row r="1118" s="2" customFormat="1">
      <c r="A1118" s="40"/>
      <c r="B1118" s="41"/>
      <c r="C1118" s="42"/>
      <c r="D1118" s="227" t="s">
        <v>160</v>
      </c>
      <c r="E1118" s="42"/>
      <c r="F1118" s="228" t="s">
        <v>2050</v>
      </c>
      <c r="G1118" s="42"/>
      <c r="H1118" s="42"/>
      <c r="I1118" s="229"/>
      <c r="J1118" s="42"/>
      <c r="K1118" s="42"/>
      <c r="L1118" s="46"/>
      <c r="M1118" s="230"/>
      <c r="N1118" s="231"/>
      <c r="O1118" s="86"/>
      <c r="P1118" s="86"/>
      <c r="Q1118" s="86"/>
      <c r="R1118" s="86"/>
      <c r="S1118" s="86"/>
      <c r="T1118" s="87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T1118" s="19" t="s">
        <v>160</v>
      </c>
      <c r="AU1118" s="19" t="s">
        <v>82</v>
      </c>
    </row>
    <row r="1119" s="16" customFormat="1">
      <c r="A1119" s="16"/>
      <c r="B1119" s="270"/>
      <c r="C1119" s="271"/>
      <c r="D1119" s="227" t="s">
        <v>162</v>
      </c>
      <c r="E1119" s="272" t="s">
        <v>19</v>
      </c>
      <c r="F1119" s="273" t="s">
        <v>2051</v>
      </c>
      <c r="G1119" s="271"/>
      <c r="H1119" s="272" t="s">
        <v>19</v>
      </c>
      <c r="I1119" s="274"/>
      <c r="J1119" s="271"/>
      <c r="K1119" s="271"/>
      <c r="L1119" s="275"/>
      <c r="M1119" s="276"/>
      <c r="N1119" s="277"/>
      <c r="O1119" s="277"/>
      <c r="P1119" s="277"/>
      <c r="Q1119" s="277"/>
      <c r="R1119" s="277"/>
      <c r="S1119" s="277"/>
      <c r="T1119" s="278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T1119" s="279" t="s">
        <v>162</v>
      </c>
      <c r="AU1119" s="279" t="s">
        <v>82</v>
      </c>
      <c r="AV1119" s="16" t="s">
        <v>80</v>
      </c>
      <c r="AW1119" s="16" t="s">
        <v>33</v>
      </c>
      <c r="AX1119" s="16" t="s">
        <v>72</v>
      </c>
      <c r="AY1119" s="279" t="s">
        <v>151</v>
      </c>
    </row>
    <row r="1120" s="16" customFormat="1">
      <c r="A1120" s="16"/>
      <c r="B1120" s="270"/>
      <c r="C1120" s="271"/>
      <c r="D1120" s="227" t="s">
        <v>162</v>
      </c>
      <c r="E1120" s="272" t="s">
        <v>19</v>
      </c>
      <c r="F1120" s="273" t="s">
        <v>2052</v>
      </c>
      <c r="G1120" s="271"/>
      <c r="H1120" s="272" t="s">
        <v>19</v>
      </c>
      <c r="I1120" s="274"/>
      <c r="J1120" s="271"/>
      <c r="K1120" s="271"/>
      <c r="L1120" s="275"/>
      <c r="M1120" s="276"/>
      <c r="N1120" s="277"/>
      <c r="O1120" s="277"/>
      <c r="P1120" s="277"/>
      <c r="Q1120" s="277"/>
      <c r="R1120" s="277"/>
      <c r="S1120" s="277"/>
      <c r="T1120" s="278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T1120" s="279" t="s">
        <v>162</v>
      </c>
      <c r="AU1120" s="279" t="s">
        <v>82</v>
      </c>
      <c r="AV1120" s="16" t="s">
        <v>80</v>
      </c>
      <c r="AW1120" s="16" t="s">
        <v>33</v>
      </c>
      <c r="AX1120" s="16" t="s">
        <v>72</v>
      </c>
      <c r="AY1120" s="279" t="s">
        <v>151</v>
      </c>
    </row>
    <row r="1121" s="16" customFormat="1">
      <c r="A1121" s="16"/>
      <c r="B1121" s="270"/>
      <c r="C1121" s="271"/>
      <c r="D1121" s="227" t="s">
        <v>162</v>
      </c>
      <c r="E1121" s="272" t="s">
        <v>19</v>
      </c>
      <c r="F1121" s="273" t="s">
        <v>2053</v>
      </c>
      <c r="G1121" s="271"/>
      <c r="H1121" s="272" t="s">
        <v>19</v>
      </c>
      <c r="I1121" s="274"/>
      <c r="J1121" s="271"/>
      <c r="K1121" s="271"/>
      <c r="L1121" s="275"/>
      <c r="M1121" s="276"/>
      <c r="N1121" s="277"/>
      <c r="O1121" s="277"/>
      <c r="P1121" s="277"/>
      <c r="Q1121" s="277"/>
      <c r="R1121" s="277"/>
      <c r="S1121" s="277"/>
      <c r="T1121" s="278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T1121" s="279" t="s">
        <v>162</v>
      </c>
      <c r="AU1121" s="279" t="s">
        <v>82</v>
      </c>
      <c r="AV1121" s="16" t="s">
        <v>80</v>
      </c>
      <c r="AW1121" s="16" t="s">
        <v>33</v>
      </c>
      <c r="AX1121" s="16" t="s">
        <v>72</v>
      </c>
      <c r="AY1121" s="279" t="s">
        <v>151</v>
      </c>
    </row>
    <row r="1122" s="13" customFormat="1">
      <c r="A1122" s="13"/>
      <c r="B1122" s="232"/>
      <c r="C1122" s="233"/>
      <c r="D1122" s="227" t="s">
        <v>162</v>
      </c>
      <c r="E1122" s="234" t="s">
        <v>19</v>
      </c>
      <c r="F1122" s="235" t="s">
        <v>2054</v>
      </c>
      <c r="G1122" s="233"/>
      <c r="H1122" s="236">
        <v>246.40000000000001</v>
      </c>
      <c r="I1122" s="237"/>
      <c r="J1122" s="233"/>
      <c r="K1122" s="233"/>
      <c r="L1122" s="238"/>
      <c r="M1122" s="239"/>
      <c r="N1122" s="240"/>
      <c r="O1122" s="240"/>
      <c r="P1122" s="240"/>
      <c r="Q1122" s="240"/>
      <c r="R1122" s="240"/>
      <c r="S1122" s="240"/>
      <c r="T1122" s="241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2" t="s">
        <v>162</v>
      </c>
      <c r="AU1122" s="242" t="s">
        <v>82</v>
      </c>
      <c r="AV1122" s="13" t="s">
        <v>82</v>
      </c>
      <c r="AW1122" s="13" t="s">
        <v>33</v>
      </c>
      <c r="AX1122" s="13" t="s">
        <v>80</v>
      </c>
      <c r="AY1122" s="242" t="s">
        <v>151</v>
      </c>
    </row>
    <row r="1123" s="2" customFormat="1" ht="16.5" customHeight="1">
      <c r="A1123" s="40"/>
      <c r="B1123" s="41"/>
      <c r="C1123" s="280" t="s">
        <v>2055</v>
      </c>
      <c r="D1123" s="280" t="s">
        <v>455</v>
      </c>
      <c r="E1123" s="281" t="s">
        <v>2056</v>
      </c>
      <c r="F1123" s="282" t="s">
        <v>2057</v>
      </c>
      <c r="G1123" s="283" t="s">
        <v>405</v>
      </c>
      <c r="H1123" s="284">
        <v>0.19500000000000001</v>
      </c>
      <c r="I1123" s="285"/>
      <c r="J1123" s="286">
        <f>ROUND(I1123*H1123,2)</f>
        <v>0</v>
      </c>
      <c r="K1123" s="282" t="s">
        <v>157</v>
      </c>
      <c r="L1123" s="287"/>
      <c r="M1123" s="288" t="s">
        <v>19</v>
      </c>
      <c r="N1123" s="289" t="s">
        <v>43</v>
      </c>
      <c r="O1123" s="86"/>
      <c r="P1123" s="223">
        <f>O1123*H1123</f>
        <v>0</v>
      </c>
      <c r="Q1123" s="223">
        <v>1</v>
      </c>
      <c r="R1123" s="223">
        <f>Q1123*H1123</f>
        <v>0.19500000000000001</v>
      </c>
      <c r="S1123" s="223">
        <v>0</v>
      </c>
      <c r="T1123" s="224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5" t="s">
        <v>205</v>
      </c>
      <c r="AT1123" s="225" t="s">
        <v>455</v>
      </c>
      <c r="AU1123" s="225" t="s">
        <v>82</v>
      </c>
      <c r="AY1123" s="19" t="s">
        <v>151</v>
      </c>
      <c r="BE1123" s="226">
        <f>IF(N1123="základní",J1123,0)</f>
        <v>0</v>
      </c>
      <c r="BF1123" s="226">
        <f>IF(N1123="snížená",J1123,0)</f>
        <v>0</v>
      </c>
      <c r="BG1123" s="226">
        <f>IF(N1123="zákl. přenesená",J1123,0)</f>
        <v>0</v>
      </c>
      <c r="BH1123" s="226">
        <f>IF(N1123="sníž. přenesená",J1123,0)</f>
        <v>0</v>
      </c>
      <c r="BI1123" s="226">
        <f>IF(N1123="nulová",J1123,0)</f>
        <v>0</v>
      </c>
      <c r="BJ1123" s="19" t="s">
        <v>80</v>
      </c>
      <c r="BK1123" s="226">
        <f>ROUND(I1123*H1123,2)</f>
        <v>0</v>
      </c>
      <c r="BL1123" s="19" t="s">
        <v>158</v>
      </c>
      <c r="BM1123" s="225" t="s">
        <v>2058</v>
      </c>
    </row>
    <row r="1124" s="2" customFormat="1">
      <c r="A1124" s="40"/>
      <c r="B1124" s="41"/>
      <c r="C1124" s="42"/>
      <c r="D1124" s="227" t="s">
        <v>160</v>
      </c>
      <c r="E1124" s="42"/>
      <c r="F1124" s="228" t="s">
        <v>2057</v>
      </c>
      <c r="G1124" s="42"/>
      <c r="H1124" s="42"/>
      <c r="I1124" s="229"/>
      <c r="J1124" s="42"/>
      <c r="K1124" s="42"/>
      <c r="L1124" s="46"/>
      <c r="M1124" s="230"/>
      <c r="N1124" s="231"/>
      <c r="O1124" s="86"/>
      <c r="P1124" s="86"/>
      <c r="Q1124" s="86"/>
      <c r="R1124" s="86"/>
      <c r="S1124" s="86"/>
      <c r="T1124" s="87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T1124" s="19" t="s">
        <v>160</v>
      </c>
      <c r="AU1124" s="19" t="s">
        <v>82</v>
      </c>
    </row>
    <row r="1125" s="2" customFormat="1">
      <c r="A1125" s="40"/>
      <c r="B1125" s="41"/>
      <c r="C1125" s="42"/>
      <c r="D1125" s="227" t="s">
        <v>175</v>
      </c>
      <c r="E1125" s="42"/>
      <c r="F1125" s="243" t="s">
        <v>2059</v>
      </c>
      <c r="G1125" s="42"/>
      <c r="H1125" s="42"/>
      <c r="I1125" s="229"/>
      <c r="J1125" s="42"/>
      <c r="K1125" s="42"/>
      <c r="L1125" s="46"/>
      <c r="M1125" s="230"/>
      <c r="N1125" s="231"/>
      <c r="O1125" s="86"/>
      <c r="P1125" s="86"/>
      <c r="Q1125" s="86"/>
      <c r="R1125" s="86"/>
      <c r="S1125" s="86"/>
      <c r="T1125" s="87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T1125" s="19" t="s">
        <v>175</v>
      </c>
      <c r="AU1125" s="19" t="s">
        <v>82</v>
      </c>
    </row>
    <row r="1126" s="16" customFormat="1">
      <c r="A1126" s="16"/>
      <c r="B1126" s="270"/>
      <c r="C1126" s="271"/>
      <c r="D1126" s="227" t="s">
        <v>162</v>
      </c>
      <c r="E1126" s="272" t="s">
        <v>19</v>
      </c>
      <c r="F1126" s="273" t="s">
        <v>2051</v>
      </c>
      <c r="G1126" s="271"/>
      <c r="H1126" s="272" t="s">
        <v>19</v>
      </c>
      <c r="I1126" s="274"/>
      <c r="J1126" s="271"/>
      <c r="K1126" s="271"/>
      <c r="L1126" s="275"/>
      <c r="M1126" s="276"/>
      <c r="N1126" s="277"/>
      <c r="O1126" s="277"/>
      <c r="P1126" s="277"/>
      <c r="Q1126" s="277"/>
      <c r="R1126" s="277"/>
      <c r="S1126" s="277"/>
      <c r="T1126" s="278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T1126" s="279" t="s">
        <v>162</v>
      </c>
      <c r="AU1126" s="279" t="s">
        <v>82</v>
      </c>
      <c r="AV1126" s="16" t="s">
        <v>80</v>
      </c>
      <c r="AW1126" s="16" t="s">
        <v>33</v>
      </c>
      <c r="AX1126" s="16" t="s">
        <v>72</v>
      </c>
      <c r="AY1126" s="279" t="s">
        <v>151</v>
      </c>
    </row>
    <row r="1127" s="16" customFormat="1">
      <c r="A1127" s="16"/>
      <c r="B1127" s="270"/>
      <c r="C1127" s="271"/>
      <c r="D1127" s="227" t="s">
        <v>162</v>
      </c>
      <c r="E1127" s="272" t="s">
        <v>19</v>
      </c>
      <c r="F1127" s="273" t="s">
        <v>2052</v>
      </c>
      <c r="G1127" s="271"/>
      <c r="H1127" s="272" t="s">
        <v>19</v>
      </c>
      <c r="I1127" s="274"/>
      <c r="J1127" s="271"/>
      <c r="K1127" s="271"/>
      <c r="L1127" s="275"/>
      <c r="M1127" s="276"/>
      <c r="N1127" s="277"/>
      <c r="O1127" s="277"/>
      <c r="P1127" s="277"/>
      <c r="Q1127" s="277"/>
      <c r="R1127" s="277"/>
      <c r="S1127" s="277"/>
      <c r="T1127" s="278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T1127" s="279" t="s">
        <v>162</v>
      </c>
      <c r="AU1127" s="279" t="s">
        <v>82</v>
      </c>
      <c r="AV1127" s="16" t="s">
        <v>80</v>
      </c>
      <c r="AW1127" s="16" t="s">
        <v>33</v>
      </c>
      <c r="AX1127" s="16" t="s">
        <v>72</v>
      </c>
      <c r="AY1127" s="279" t="s">
        <v>151</v>
      </c>
    </row>
    <row r="1128" s="16" customFormat="1">
      <c r="A1128" s="16"/>
      <c r="B1128" s="270"/>
      <c r="C1128" s="271"/>
      <c r="D1128" s="227" t="s">
        <v>162</v>
      </c>
      <c r="E1128" s="272" t="s">
        <v>19</v>
      </c>
      <c r="F1128" s="273" t="s">
        <v>2053</v>
      </c>
      <c r="G1128" s="271"/>
      <c r="H1128" s="272" t="s">
        <v>19</v>
      </c>
      <c r="I1128" s="274"/>
      <c r="J1128" s="271"/>
      <c r="K1128" s="271"/>
      <c r="L1128" s="275"/>
      <c r="M1128" s="276"/>
      <c r="N1128" s="277"/>
      <c r="O1128" s="277"/>
      <c r="P1128" s="277"/>
      <c r="Q1128" s="277"/>
      <c r="R1128" s="277"/>
      <c r="S1128" s="277"/>
      <c r="T1128" s="278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T1128" s="279" t="s">
        <v>162</v>
      </c>
      <c r="AU1128" s="279" t="s">
        <v>82</v>
      </c>
      <c r="AV1128" s="16" t="s">
        <v>80</v>
      </c>
      <c r="AW1128" s="16" t="s">
        <v>33</v>
      </c>
      <c r="AX1128" s="16" t="s">
        <v>72</v>
      </c>
      <c r="AY1128" s="279" t="s">
        <v>151</v>
      </c>
    </row>
    <row r="1129" s="13" customFormat="1">
      <c r="A1129" s="13"/>
      <c r="B1129" s="232"/>
      <c r="C1129" s="233"/>
      <c r="D1129" s="227" t="s">
        <v>162</v>
      </c>
      <c r="E1129" s="234" t="s">
        <v>19</v>
      </c>
      <c r="F1129" s="235" t="s">
        <v>2060</v>
      </c>
      <c r="G1129" s="233"/>
      <c r="H1129" s="236">
        <v>0.19500000000000001</v>
      </c>
      <c r="I1129" s="237"/>
      <c r="J1129" s="233"/>
      <c r="K1129" s="233"/>
      <c r="L1129" s="238"/>
      <c r="M1129" s="239"/>
      <c r="N1129" s="240"/>
      <c r="O1129" s="240"/>
      <c r="P1129" s="240"/>
      <c r="Q1129" s="240"/>
      <c r="R1129" s="240"/>
      <c r="S1129" s="240"/>
      <c r="T1129" s="24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2" t="s">
        <v>162</v>
      </c>
      <c r="AU1129" s="242" t="s">
        <v>82</v>
      </c>
      <c r="AV1129" s="13" t="s">
        <v>82</v>
      </c>
      <c r="AW1129" s="13" t="s">
        <v>33</v>
      </c>
      <c r="AX1129" s="13" t="s">
        <v>80</v>
      </c>
      <c r="AY1129" s="242" t="s">
        <v>151</v>
      </c>
    </row>
    <row r="1130" s="2" customFormat="1" ht="16.5" customHeight="1">
      <c r="A1130" s="40"/>
      <c r="B1130" s="41"/>
      <c r="C1130" s="214" t="s">
        <v>2061</v>
      </c>
      <c r="D1130" s="214" t="s">
        <v>153</v>
      </c>
      <c r="E1130" s="215" t="s">
        <v>2062</v>
      </c>
      <c r="F1130" s="216" t="s">
        <v>2063</v>
      </c>
      <c r="G1130" s="217" t="s">
        <v>172</v>
      </c>
      <c r="H1130" s="218">
        <v>101.08</v>
      </c>
      <c r="I1130" s="219"/>
      <c r="J1130" s="220">
        <f>ROUND(I1130*H1130,2)</f>
        <v>0</v>
      </c>
      <c r="K1130" s="216" t="s">
        <v>157</v>
      </c>
      <c r="L1130" s="46"/>
      <c r="M1130" s="221" t="s">
        <v>19</v>
      </c>
      <c r="N1130" s="222" t="s">
        <v>43</v>
      </c>
      <c r="O1130" s="86"/>
      <c r="P1130" s="223">
        <f>O1130*H1130</f>
        <v>0</v>
      </c>
      <c r="Q1130" s="223">
        <v>0.00033</v>
      </c>
      <c r="R1130" s="223">
        <f>Q1130*H1130</f>
        <v>0.033356400000000001</v>
      </c>
      <c r="S1130" s="223">
        <v>0</v>
      </c>
      <c r="T1130" s="224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25" t="s">
        <v>158</v>
      </c>
      <c r="AT1130" s="225" t="s">
        <v>153</v>
      </c>
      <c r="AU1130" s="225" t="s">
        <v>82</v>
      </c>
      <c r="AY1130" s="19" t="s">
        <v>151</v>
      </c>
      <c r="BE1130" s="226">
        <f>IF(N1130="základní",J1130,0)</f>
        <v>0</v>
      </c>
      <c r="BF1130" s="226">
        <f>IF(N1130="snížená",J1130,0)</f>
        <v>0</v>
      </c>
      <c r="BG1130" s="226">
        <f>IF(N1130="zákl. přenesená",J1130,0)</f>
        <v>0</v>
      </c>
      <c r="BH1130" s="226">
        <f>IF(N1130="sníž. přenesená",J1130,0)</f>
        <v>0</v>
      </c>
      <c r="BI1130" s="226">
        <f>IF(N1130="nulová",J1130,0)</f>
        <v>0</v>
      </c>
      <c r="BJ1130" s="19" t="s">
        <v>80</v>
      </c>
      <c r="BK1130" s="226">
        <f>ROUND(I1130*H1130,2)</f>
        <v>0</v>
      </c>
      <c r="BL1130" s="19" t="s">
        <v>158</v>
      </c>
      <c r="BM1130" s="225" t="s">
        <v>2064</v>
      </c>
    </row>
    <row r="1131" s="2" customFormat="1">
      <c r="A1131" s="40"/>
      <c r="B1131" s="41"/>
      <c r="C1131" s="42"/>
      <c r="D1131" s="227" t="s">
        <v>160</v>
      </c>
      <c r="E1131" s="42"/>
      <c r="F1131" s="228" t="s">
        <v>2065</v>
      </c>
      <c r="G1131" s="42"/>
      <c r="H1131" s="42"/>
      <c r="I1131" s="229"/>
      <c r="J1131" s="42"/>
      <c r="K1131" s="42"/>
      <c r="L1131" s="46"/>
      <c r="M1131" s="230"/>
      <c r="N1131" s="231"/>
      <c r="O1131" s="86"/>
      <c r="P1131" s="86"/>
      <c r="Q1131" s="86"/>
      <c r="R1131" s="86"/>
      <c r="S1131" s="86"/>
      <c r="T1131" s="87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T1131" s="19" t="s">
        <v>160</v>
      </c>
      <c r="AU1131" s="19" t="s">
        <v>82</v>
      </c>
    </row>
    <row r="1132" s="2" customFormat="1">
      <c r="A1132" s="40"/>
      <c r="B1132" s="41"/>
      <c r="C1132" s="42"/>
      <c r="D1132" s="227" t="s">
        <v>175</v>
      </c>
      <c r="E1132" s="42"/>
      <c r="F1132" s="243" t="s">
        <v>2066</v>
      </c>
      <c r="G1132" s="42"/>
      <c r="H1132" s="42"/>
      <c r="I1132" s="229"/>
      <c r="J1132" s="42"/>
      <c r="K1132" s="42"/>
      <c r="L1132" s="46"/>
      <c r="M1132" s="230"/>
      <c r="N1132" s="231"/>
      <c r="O1132" s="86"/>
      <c r="P1132" s="86"/>
      <c r="Q1132" s="86"/>
      <c r="R1132" s="86"/>
      <c r="S1132" s="86"/>
      <c r="T1132" s="87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T1132" s="19" t="s">
        <v>175</v>
      </c>
      <c r="AU1132" s="19" t="s">
        <v>82</v>
      </c>
    </row>
    <row r="1133" s="13" customFormat="1">
      <c r="A1133" s="13"/>
      <c r="B1133" s="232"/>
      <c r="C1133" s="233"/>
      <c r="D1133" s="227" t="s">
        <v>162</v>
      </c>
      <c r="E1133" s="234" t="s">
        <v>19</v>
      </c>
      <c r="F1133" s="235" t="s">
        <v>2067</v>
      </c>
      <c r="G1133" s="233"/>
      <c r="H1133" s="236">
        <v>101.08</v>
      </c>
      <c r="I1133" s="237"/>
      <c r="J1133" s="233"/>
      <c r="K1133" s="233"/>
      <c r="L1133" s="238"/>
      <c r="M1133" s="239"/>
      <c r="N1133" s="240"/>
      <c r="O1133" s="240"/>
      <c r="P1133" s="240"/>
      <c r="Q1133" s="240"/>
      <c r="R1133" s="240"/>
      <c r="S1133" s="240"/>
      <c r="T1133" s="241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2" t="s">
        <v>162</v>
      </c>
      <c r="AU1133" s="242" t="s">
        <v>82</v>
      </c>
      <c r="AV1133" s="13" t="s">
        <v>82</v>
      </c>
      <c r="AW1133" s="13" t="s">
        <v>33</v>
      </c>
      <c r="AX1133" s="13" t="s">
        <v>80</v>
      </c>
      <c r="AY1133" s="242" t="s">
        <v>151</v>
      </c>
    </row>
    <row r="1134" s="2" customFormat="1" ht="16.5" customHeight="1">
      <c r="A1134" s="40"/>
      <c r="B1134" s="41"/>
      <c r="C1134" s="280" t="s">
        <v>2068</v>
      </c>
      <c r="D1134" s="280" t="s">
        <v>455</v>
      </c>
      <c r="E1134" s="281" t="s">
        <v>2069</v>
      </c>
      <c r="F1134" s="282" t="s">
        <v>2070</v>
      </c>
      <c r="G1134" s="283" t="s">
        <v>405</v>
      </c>
      <c r="H1134" s="284">
        <v>0.17799999999999999</v>
      </c>
      <c r="I1134" s="285"/>
      <c r="J1134" s="286">
        <f>ROUND(I1134*H1134,2)</f>
        <v>0</v>
      </c>
      <c r="K1134" s="282" t="s">
        <v>157</v>
      </c>
      <c r="L1134" s="287"/>
      <c r="M1134" s="288" t="s">
        <v>19</v>
      </c>
      <c r="N1134" s="289" t="s">
        <v>43</v>
      </c>
      <c r="O1134" s="86"/>
      <c r="P1134" s="223">
        <f>O1134*H1134</f>
        <v>0</v>
      </c>
      <c r="Q1134" s="223">
        <v>1</v>
      </c>
      <c r="R1134" s="223">
        <f>Q1134*H1134</f>
        <v>0.17799999999999999</v>
      </c>
      <c r="S1134" s="223">
        <v>0</v>
      </c>
      <c r="T1134" s="224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25" t="s">
        <v>205</v>
      </c>
      <c r="AT1134" s="225" t="s">
        <v>455</v>
      </c>
      <c r="AU1134" s="225" t="s">
        <v>82</v>
      </c>
      <c r="AY1134" s="19" t="s">
        <v>151</v>
      </c>
      <c r="BE1134" s="226">
        <f>IF(N1134="základní",J1134,0)</f>
        <v>0</v>
      </c>
      <c r="BF1134" s="226">
        <f>IF(N1134="snížená",J1134,0)</f>
        <v>0</v>
      </c>
      <c r="BG1134" s="226">
        <f>IF(N1134="zákl. přenesená",J1134,0)</f>
        <v>0</v>
      </c>
      <c r="BH1134" s="226">
        <f>IF(N1134="sníž. přenesená",J1134,0)</f>
        <v>0</v>
      </c>
      <c r="BI1134" s="226">
        <f>IF(N1134="nulová",J1134,0)</f>
        <v>0</v>
      </c>
      <c r="BJ1134" s="19" t="s">
        <v>80</v>
      </c>
      <c r="BK1134" s="226">
        <f>ROUND(I1134*H1134,2)</f>
        <v>0</v>
      </c>
      <c r="BL1134" s="19" t="s">
        <v>158</v>
      </c>
      <c r="BM1134" s="225" t="s">
        <v>2071</v>
      </c>
    </row>
    <row r="1135" s="2" customFormat="1">
      <c r="A1135" s="40"/>
      <c r="B1135" s="41"/>
      <c r="C1135" s="42"/>
      <c r="D1135" s="227" t="s">
        <v>160</v>
      </c>
      <c r="E1135" s="42"/>
      <c r="F1135" s="228" t="s">
        <v>2072</v>
      </c>
      <c r="G1135" s="42"/>
      <c r="H1135" s="42"/>
      <c r="I1135" s="229"/>
      <c r="J1135" s="42"/>
      <c r="K1135" s="42"/>
      <c r="L1135" s="46"/>
      <c r="M1135" s="230"/>
      <c r="N1135" s="231"/>
      <c r="O1135" s="86"/>
      <c r="P1135" s="86"/>
      <c r="Q1135" s="86"/>
      <c r="R1135" s="86"/>
      <c r="S1135" s="86"/>
      <c r="T1135" s="87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T1135" s="19" t="s">
        <v>160</v>
      </c>
      <c r="AU1135" s="19" t="s">
        <v>82</v>
      </c>
    </row>
    <row r="1136" s="2" customFormat="1">
      <c r="A1136" s="40"/>
      <c r="B1136" s="41"/>
      <c r="C1136" s="42"/>
      <c r="D1136" s="227" t="s">
        <v>175</v>
      </c>
      <c r="E1136" s="42"/>
      <c r="F1136" s="243" t="s">
        <v>2073</v>
      </c>
      <c r="G1136" s="42"/>
      <c r="H1136" s="42"/>
      <c r="I1136" s="229"/>
      <c r="J1136" s="42"/>
      <c r="K1136" s="42"/>
      <c r="L1136" s="46"/>
      <c r="M1136" s="230"/>
      <c r="N1136" s="231"/>
      <c r="O1136" s="86"/>
      <c r="P1136" s="86"/>
      <c r="Q1136" s="86"/>
      <c r="R1136" s="86"/>
      <c r="S1136" s="86"/>
      <c r="T1136" s="87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T1136" s="19" t="s">
        <v>175</v>
      </c>
      <c r="AU1136" s="19" t="s">
        <v>82</v>
      </c>
    </row>
    <row r="1137" s="13" customFormat="1">
      <c r="A1137" s="13"/>
      <c r="B1137" s="232"/>
      <c r="C1137" s="233"/>
      <c r="D1137" s="227" t="s">
        <v>162</v>
      </c>
      <c r="E1137" s="234" t="s">
        <v>19</v>
      </c>
      <c r="F1137" s="235" t="s">
        <v>2074</v>
      </c>
      <c r="G1137" s="233"/>
      <c r="H1137" s="236">
        <v>0.17799999999999999</v>
      </c>
      <c r="I1137" s="237"/>
      <c r="J1137" s="233"/>
      <c r="K1137" s="233"/>
      <c r="L1137" s="238"/>
      <c r="M1137" s="239"/>
      <c r="N1137" s="240"/>
      <c r="O1137" s="240"/>
      <c r="P1137" s="240"/>
      <c r="Q1137" s="240"/>
      <c r="R1137" s="240"/>
      <c r="S1137" s="240"/>
      <c r="T1137" s="241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2" t="s">
        <v>162</v>
      </c>
      <c r="AU1137" s="242" t="s">
        <v>82</v>
      </c>
      <c r="AV1137" s="13" t="s">
        <v>82</v>
      </c>
      <c r="AW1137" s="13" t="s">
        <v>33</v>
      </c>
      <c r="AX1137" s="13" t="s">
        <v>80</v>
      </c>
      <c r="AY1137" s="242" t="s">
        <v>151</v>
      </c>
    </row>
    <row r="1138" s="2" customFormat="1" ht="16.5" customHeight="1">
      <c r="A1138" s="40"/>
      <c r="B1138" s="41"/>
      <c r="C1138" s="214" t="s">
        <v>2075</v>
      </c>
      <c r="D1138" s="214" t="s">
        <v>153</v>
      </c>
      <c r="E1138" s="215" t="s">
        <v>2076</v>
      </c>
      <c r="F1138" s="216" t="s">
        <v>2077</v>
      </c>
      <c r="G1138" s="217" t="s">
        <v>172</v>
      </c>
      <c r="H1138" s="218">
        <v>73.200000000000003</v>
      </c>
      <c r="I1138" s="219"/>
      <c r="J1138" s="220">
        <f>ROUND(I1138*H1138,2)</f>
        <v>0</v>
      </c>
      <c r="K1138" s="216" t="s">
        <v>157</v>
      </c>
      <c r="L1138" s="46"/>
      <c r="M1138" s="221" t="s">
        <v>19</v>
      </c>
      <c r="N1138" s="222" t="s">
        <v>43</v>
      </c>
      <c r="O1138" s="86"/>
      <c r="P1138" s="223">
        <f>O1138*H1138</f>
        <v>0</v>
      </c>
      <c r="Q1138" s="223">
        <v>0.00055000000000000003</v>
      </c>
      <c r="R1138" s="223">
        <f>Q1138*H1138</f>
        <v>0.040260000000000004</v>
      </c>
      <c r="S1138" s="223">
        <v>0.001</v>
      </c>
      <c r="T1138" s="224">
        <f>S1138*H1138</f>
        <v>0.073200000000000001</v>
      </c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R1138" s="225" t="s">
        <v>158</v>
      </c>
      <c r="AT1138" s="225" t="s">
        <v>153</v>
      </c>
      <c r="AU1138" s="225" t="s">
        <v>82</v>
      </c>
      <c r="AY1138" s="19" t="s">
        <v>151</v>
      </c>
      <c r="BE1138" s="226">
        <f>IF(N1138="základní",J1138,0)</f>
        <v>0</v>
      </c>
      <c r="BF1138" s="226">
        <f>IF(N1138="snížená",J1138,0)</f>
        <v>0</v>
      </c>
      <c r="BG1138" s="226">
        <f>IF(N1138="zákl. přenesená",J1138,0)</f>
        <v>0</v>
      </c>
      <c r="BH1138" s="226">
        <f>IF(N1138="sníž. přenesená",J1138,0)</f>
        <v>0</v>
      </c>
      <c r="BI1138" s="226">
        <f>IF(N1138="nulová",J1138,0)</f>
        <v>0</v>
      </c>
      <c r="BJ1138" s="19" t="s">
        <v>80</v>
      </c>
      <c r="BK1138" s="226">
        <f>ROUND(I1138*H1138,2)</f>
        <v>0</v>
      </c>
      <c r="BL1138" s="19" t="s">
        <v>158</v>
      </c>
      <c r="BM1138" s="225" t="s">
        <v>2078</v>
      </c>
    </row>
    <row r="1139" s="2" customFormat="1">
      <c r="A1139" s="40"/>
      <c r="B1139" s="41"/>
      <c r="C1139" s="42"/>
      <c r="D1139" s="227" t="s">
        <v>160</v>
      </c>
      <c r="E1139" s="42"/>
      <c r="F1139" s="228" t="s">
        <v>2079</v>
      </c>
      <c r="G1139" s="42"/>
      <c r="H1139" s="42"/>
      <c r="I1139" s="229"/>
      <c r="J1139" s="42"/>
      <c r="K1139" s="42"/>
      <c r="L1139" s="46"/>
      <c r="M1139" s="230"/>
      <c r="N1139" s="231"/>
      <c r="O1139" s="86"/>
      <c r="P1139" s="86"/>
      <c r="Q1139" s="86"/>
      <c r="R1139" s="86"/>
      <c r="S1139" s="86"/>
      <c r="T1139" s="87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T1139" s="19" t="s">
        <v>160</v>
      </c>
      <c r="AU1139" s="19" t="s">
        <v>82</v>
      </c>
    </row>
    <row r="1140" s="2" customFormat="1">
      <c r="A1140" s="40"/>
      <c r="B1140" s="41"/>
      <c r="C1140" s="42"/>
      <c r="D1140" s="227" t="s">
        <v>175</v>
      </c>
      <c r="E1140" s="42"/>
      <c r="F1140" s="243" t="s">
        <v>2080</v>
      </c>
      <c r="G1140" s="42"/>
      <c r="H1140" s="42"/>
      <c r="I1140" s="229"/>
      <c r="J1140" s="42"/>
      <c r="K1140" s="42"/>
      <c r="L1140" s="46"/>
      <c r="M1140" s="230"/>
      <c r="N1140" s="231"/>
      <c r="O1140" s="86"/>
      <c r="P1140" s="86"/>
      <c r="Q1140" s="86"/>
      <c r="R1140" s="86"/>
      <c r="S1140" s="86"/>
      <c r="T1140" s="87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T1140" s="19" t="s">
        <v>175</v>
      </c>
      <c r="AU1140" s="19" t="s">
        <v>82</v>
      </c>
    </row>
    <row r="1141" s="13" customFormat="1">
      <c r="A1141" s="13"/>
      <c r="B1141" s="232"/>
      <c r="C1141" s="233"/>
      <c r="D1141" s="227" t="s">
        <v>162</v>
      </c>
      <c r="E1141" s="234" t="s">
        <v>19</v>
      </c>
      <c r="F1141" s="235" t="s">
        <v>2081</v>
      </c>
      <c r="G1141" s="233"/>
      <c r="H1141" s="236">
        <v>73.200000000000003</v>
      </c>
      <c r="I1141" s="237"/>
      <c r="J1141" s="233"/>
      <c r="K1141" s="233"/>
      <c r="L1141" s="238"/>
      <c r="M1141" s="239"/>
      <c r="N1141" s="240"/>
      <c r="O1141" s="240"/>
      <c r="P1141" s="240"/>
      <c r="Q1141" s="240"/>
      <c r="R1141" s="240"/>
      <c r="S1141" s="240"/>
      <c r="T1141" s="241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2" t="s">
        <v>162</v>
      </c>
      <c r="AU1141" s="242" t="s">
        <v>82</v>
      </c>
      <c r="AV1141" s="13" t="s">
        <v>82</v>
      </c>
      <c r="AW1141" s="13" t="s">
        <v>33</v>
      </c>
      <c r="AX1141" s="13" t="s">
        <v>80</v>
      </c>
      <c r="AY1141" s="242" t="s">
        <v>151</v>
      </c>
    </row>
    <row r="1142" s="2" customFormat="1" ht="16.5" customHeight="1">
      <c r="A1142" s="40"/>
      <c r="B1142" s="41"/>
      <c r="C1142" s="280" t="s">
        <v>2082</v>
      </c>
      <c r="D1142" s="280" t="s">
        <v>455</v>
      </c>
      <c r="E1142" s="281" t="s">
        <v>2083</v>
      </c>
      <c r="F1142" s="282" t="s">
        <v>2084</v>
      </c>
      <c r="G1142" s="283" t="s">
        <v>405</v>
      </c>
      <c r="H1142" s="284">
        <v>0.221</v>
      </c>
      <c r="I1142" s="285"/>
      <c r="J1142" s="286">
        <f>ROUND(I1142*H1142,2)</f>
        <v>0</v>
      </c>
      <c r="K1142" s="282" t="s">
        <v>157</v>
      </c>
      <c r="L1142" s="287"/>
      <c r="M1142" s="288" t="s">
        <v>19</v>
      </c>
      <c r="N1142" s="289" t="s">
        <v>43</v>
      </c>
      <c r="O1142" s="86"/>
      <c r="P1142" s="223">
        <f>O1142*H1142</f>
        <v>0</v>
      </c>
      <c r="Q1142" s="223">
        <v>1</v>
      </c>
      <c r="R1142" s="223">
        <f>Q1142*H1142</f>
        <v>0.221</v>
      </c>
      <c r="S1142" s="223">
        <v>0</v>
      </c>
      <c r="T1142" s="224">
        <f>S1142*H1142</f>
        <v>0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25" t="s">
        <v>205</v>
      </c>
      <c r="AT1142" s="225" t="s">
        <v>455</v>
      </c>
      <c r="AU1142" s="225" t="s">
        <v>82</v>
      </c>
      <c r="AY1142" s="19" t="s">
        <v>151</v>
      </c>
      <c r="BE1142" s="226">
        <f>IF(N1142="základní",J1142,0)</f>
        <v>0</v>
      </c>
      <c r="BF1142" s="226">
        <f>IF(N1142="snížená",J1142,0)</f>
        <v>0</v>
      </c>
      <c r="BG1142" s="226">
        <f>IF(N1142="zákl. přenesená",J1142,0)</f>
        <v>0</v>
      </c>
      <c r="BH1142" s="226">
        <f>IF(N1142="sníž. přenesená",J1142,0)</f>
        <v>0</v>
      </c>
      <c r="BI1142" s="226">
        <f>IF(N1142="nulová",J1142,0)</f>
        <v>0</v>
      </c>
      <c r="BJ1142" s="19" t="s">
        <v>80</v>
      </c>
      <c r="BK1142" s="226">
        <f>ROUND(I1142*H1142,2)</f>
        <v>0</v>
      </c>
      <c r="BL1142" s="19" t="s">
        <v>158</v>
      </c>
      <c r="BM1142" s="225" t="s">
        <v>2085</v>
      </c>
    </row>
    <row r="1143" s="2" customFormat="1">
      <c r="A1143" s="40"/>
      <c r="B1143" s="41"/>
      <c r="C1143" s="42"/>
      <c r="D1143" s="227" t="s">
        <v>160</v>
      </c>
      <c r="E1143" s="42"/>
      <c r="F1143" s="228" t="s">
        <v>2084</v>
      </c>
      <c r="G1143" s="42"/>
      <c r="H1143" s="42"/>
      <c r="I1143" s="229"/>
      <c r="J1143" s="42"/>
      <c r="K1143" s="42"/>
      <c r="L1143" s="46"/>
      <c r="M1143" s="230"/>
      <c r="N1143" s="231"/>
      <c r="O1143" s="86"/>
      <c r="P1143" s="86"/>
      <c r="Q1143" s="86"/>
      <c r="R1143" s="86"/>
      <c r="S1143" s="86"/>
      <c r="T1143" s="87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T1143" s="19" t="s">
        <v>160</v>
      </c>
      <c r="AU1143" s="19" t="s">
        <v>82</v>
      </c>
    </row>
    <row r="1144" s="2" customFormat="1">
      <c r="A1144" s="40"/>
      <c r="B1144" s="41"/>
      <c r="C1144" s="42"/>
      <c r="D1144" s="227" t="s">
        <v>175</v>
      </c>
      <c r="E1144" s="42"/>
      <c r="F1144" s="243" t="s">
        <v>2086</v>
      </c>
      <c r="G1144" s="42"/>
      <c r="H1144" s="42"/>
      <c r="I1144" s="229"/>
      <c r="J1144" s="42"/>
      <c r="K1144" s="42"/>
      <c r="L1144" s="46"/>
      <c r="M1144" s="230"/>
      <c r="N1144" s="231"/>
      <c r="O1144" s="86"/>
      <c r="P1144" s="86"/>
      <c r="Q1144" s="86"/>
      <c r="R1144" s="86"/>
      <c r="S1144" s="86"/>
      <c r="T1144" s="87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T1144" s="19" t="s">
        <v>175</v>
      </c>
      <c r="AU1144" s="19" t="s">
        <v>82</v>
      </c>
    </row>
    <row r="1145" s="13" customFormat="1">
      <c r="A1145" s="13"/>
      <c r="B1145" s="232"/>
      <c r="C1145" s="233"/>
      <c r="D1145" s="227" t="s">
        <v>162</v>
      </c>
      <c r="E1145" s="234" t="s">
        <v>19</v>
      </c>
      <c r="F1145" s="235" t="s">
        <v>2087</v>
      </c>
      <c r="G1145" s="233"/>
      <c r="H1145" s="236">
        <v>0.221</v>
      </c>
      <c r="I1145" s="237"/>
      <c r="J1145" s="233"/>
      <c r="K1145" s="233"/>
      <c r="L1145" s="238"/>
      <c r="M1145" s="239"/>
      <c r="N1145" s="240"/>
      <c r="O1145" s="240"/>
      <c r="P1145" s="240"/>
      <c r="Q1145" s="240"/>
      <c r="R1145" s="240"/>
      <c r="S1145" s="240"/>
      <c r="T1145" s="241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2" t="s">
        <v>162</v>
      </c>
      <c r="AU1145" s="242" t="s">
        <v>82</v>
      </c>
      <c r="AV1145" s="13" t="s">
        <v>82</v>
      </c>
      <c r="AW1145" s="13" t="s">
        <v>33</v>
      </c>
      <c r="AX1145" s="13" t="s">
        <v>80</v>
      </c>
      <c r="AY1145" s="242" t="s">
        <v>151</v>
      </c>
    </row>
    <row r="1146" s="2" customFormat="1" ht="16.5" customHeight="1">
      <c r="A1146" s="40"/>
      <c r="B1146" s="41"/>
      <c r="C1146" s="214" t="s">
        <v>2088</v>
      </c>
      <c r="D1146" s="214" t="s">
        <v>153</v>
      </c>
      <c r="E1146" s="215" t="s">
        <v>2089</v>
      </c>
      <c r="F1146" s="216" t="s">
        <v>2090</v>
      </c>
      <c r="G1146" s="217" t="s">
        <v>172</v>
      </c>
      <c r="H1146" s="218">
        <v>174.28</v>
      </c>
      <c r="I1146" s="219"/>
      <c r="J1146" s="220">
        <f>ROUND(I1146*H1146,2)</f>
        <v>0</v>
      </c>
      <c r="K1146" s="216" t="s">
        <v>157</v>
      </c>
      <c r="L1146" s="46"/>
      <c r="M1146" s="221" t="s">
        <v>19</v>
      </c>
      <c r="N1146" s="222" t="s">
        <v>43</v>
      </c>
      <c r="O1146" s="86"/>
      <c r="P1146" s="223">
        <f>O1146*H1146</f>
        <v>0</v>
      </c>
      <c r="Q1146" s="223">
        <v>0</v>
      </c>
      <c r="R1146" s="223">
        <f>Q1146*H1146</f>
        <v>0</v>
      </c>
      <c r="S1146" s="223">
        <v>0</v>
      </c>
      <c r="T1146" s="224">
        <f>S1146*H1146</f>
        <v>0</v>
      </c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R1146" s="225" t="s">
        <v>158</v>
      </c>
      <c r="AT1146" s="225" t="s">
        <v>153</v>
      </c>
      <c r="AU1146" s="225" t="s">
        <v>82</v>
      </c>
      <c r="AY1146" s="19" t="s">
        <v>151</v>
      </c>
      <c r="BE1146" s="226">
        <f>IF(N1146="základní",J1146,0)</f>
        <v>0</v>
      </c>
      <c r="BF1146" s="226">
        <f>IF(N1146="snížená",J1146,0)</f>
        <v>0</v>
      </c>
      <c r="BG1146" s="226">
        <f>IF(N1146="zákl. přenesená",J1146,0)</f>
        <v>0</v>
      </c>
      <c r="BH1146" s="226">
        <f>IF(N1146="sníž. přenesená",J1146,0)</f>
        <v>0</v>
      </c>
      <c r="BI1146" s="226">
        <f>IF(N1146="nulová",J1146,0)</f>
        <v>0</v>
      </c>
      <c r="BJ1146" s="19" t="s">
        <v>80</v>
      </c>
      <c r="BK1146" s="226">
        <f>ROUND(I1146*H1146,2)</f>
        <v>0</v>
      </c>
      <c r="BL1146" s="19" t="s">
        <v>158</v>
      </c>
      <c r="BM1146" s="225" t="s">
        <v>2091</v>
      </c>
    </row>
    <row r="1147" s="2" customFormat="1">
      <c r="A1147" s="40"/>
      <c r="B1147" s="41"/>
      <c r="C1147" s="42"/>
      <c r="D1147" s="227" t="s">
        <v>160</v>
      </c>
      <c r="E1147" s="42"/>
      <c r="F1147" s="228" t="s">
        <v>2092</v>
      </c>
      <c r="G1147" s="42"/>
      <c r="H1147" s="42"/>
      <c r="I1147" s="229"/>
      <c r="J1147" s="42"/>
      <c r="K1147" s="42"/>
      <c r="L1147" s="46"/>
      <c r="M1147" s="230"/>
      <c r="N1147" s="231"/>
      <c r="O1147" s="86"/>
      <c r="P1147" s="86"/>
      <c r="Q1147" s="86"/>
      <c r="R1147" s="86"/>
      <c r="S1147" s="86"/>
      <c r="T1147" s="87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T1147" s="19" t="s">
        <v>160</v>
      </c>
      <c r="AU1147" s="19" t="s">
        <v>82</v>
      </c>
    </row>
    <row r="1148" s="2" customFormat="1">
      <c r="A1148" s="40"/>
      <c r="B1148" s="41"/>
      <c r="C1148" s="42"/>
      <c r="D1148" s="227" t="s">
        <v>175</v>
      </c>
      <c r="E1148" s="42"/>
      <c r="F1148" s="243" t="s">
        <v>2093</v>
      </c>
      <c r="G1148" s="42"/>
      <c r="H1148" s="42"/>
      <c r="I1148" s="229"/>
      <c r="J1148" s="42"/>
      <c r="K1148" s="42"/>
      <c r="L1148" s="46"/>
      <c r="M1148" s="230"/>
      <c r="N1148" s="231"/>
      <c r="O1148" s="86"/>
      <c r="P1148" s="86"/>
      <c r="Q1148" s="86"/>
      <c r="R1148" s="86"/>
      <c r="S1148" s="86"/>
      <c r="T1148" s="87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T1148" s="19" t="s">
        <v>175</v>
      </c>
      <c r="AU1148" s="19" t="s">
        <v>82</v>
      </c>
    </row>
    <row r="1149" s="13" customFormat="1">
      <c r="A1149" s="13"/>
      <c r="B1149" s="232"/>
      <c r="C1149" s="233"/>
      <c r="D1149" s="227" t="s">
        <v>162</v>
      </c>
      <c r="E1149" s="234" t="s">
        <v>19</v>
      </c>
      <c r="F1149" s="235" t="s">
        <v>2094</v>
      </c>
      <c r="G1149" s="233"/>
      <c r="H1149" s="236">
        <v>174.28</v>
      </c>
      <c r="I1149" s="237"/>
      <c r="J1149" s="233"/>
      <c r="K1149" s="233"/>
      <c r="L1149" s="238"/>
      <c r="M1149" s="239"/>
      <c r="N1149" s="240"/>
      <c r="O1149" s="240"/>
      <c r="P1149" s="240"/>
      <c r="Q1149" s="240"/>
      <c r="R1149" s="240"/>
      <c r="S1149" s="240"/>
      <c r="T1149" s="241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2" t="s">
        <v>162</v>
      </c>
      <c r="AU1149" s="242" t="s">
        <v>82</v>
      </c>
      <c r="AV1149" s="13" t="s">
        <v>82</v>
      </c>
      <c r="AW1149" s="13" t="s">
        <v>33</v>
      </c>
      <c r="AX1149" s="13" t="s">
        <v>80</v>
      </c>
      <c r="AY1149" s="242" t="s">
        <v>151</v>
      </c>
    </row>
    <row r="1150" s="12" customFormat="1" ht="22.8" customHeight="1">
      <c r="A1150" s="12"/>
      <c r="B1150" s="198"/>
      <c r="C1150" s="199"/>
      <c r="D1150" s="200" t="s">
        <v>71</v>
      </c>
      <c r="E1150" s="212" t="s">
        <v>400</v>
      </c>
      <c r="F1150" s="212" t="s">
        <v>401</v>
      </c>
      <c r="G1150" s="199"/>
      <c r="H1150" s="199"/>
      <c r="I1150" s="202"/>
      <c r="J1150" s="213">
        <f>BK1150</f>
        <v>0</v>
      </c>
      <c r="K1150" s="199"/>
      <c r="L1150" s="204"/>
      <c r="M1150" s="205"/>
      <c r="N1150" s="206"/>
      <c r="O1150" s="206"/>
      <c r="P1150" s="207">
        <f>SUM(P1151:P1242)</f>
        <v>0</v>
      </c>
      <c r="Q1150" s="206"/>
      <c r="R1150" s="207">
        <f>SUM(R1151:R1242)</f>
        <v>0.013462499999999999</v>
      </c>
      <c r="S1150" s="206"/>
      <c r="T1150" s="208">
        <f>SUM(T1151:T1242)</f>
        <v>0</v>
      </c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R1150" s="209" t="s">
        <v>80</v>
      </c>
      <c r="AT1150" s="210" t="s">
        <v>71</v>
      </c>
      <c r="AU1150" s="210" t="s">
        <v>80</v>
      </c>
      <c r="AY1150" s="209" t="s">
        <v>151</v>
      </c>
      <c r="BK1150" s="211">
        <f>SUM(BK1151:BK1242)</f>
        <v>0</v>
      </c>
    </row>
    <row r="1151" s="2" customFormat="1" ht="16.5" customHeight="1">
      <c r="A1151" s="40"/>
      <c r="B1151" s="41"/>
      <c r="C1151" s="214" t="s">
        <v>77</v>
      </c>
      <c r="D1151" s="214" t="s">
        <v>153</v>
      </c>
      <c r="E1151" s="215" t="s">
        <v>2095</v>
      </c>
      <c r="F1151" s="216" t="s">
        <v>2096</v>
      </c>
      <c r="G1151" s="217" t="s">
        <v>405</v>
      </c>
      <c r="H1151" s="218">
        <v>1.7949999999999999</v>
      </c>
      <c r="I1151" s="219"/>
      <c r="J1151" s="220">
        <f>ROUND(I1151*H1151,2)</f>
        <v>0</v>
      </c>
      <c r="K1151" s="216" t="s">
        <v>19</v>
      </c>
      <c r="L1151" s="46"/>
      <c r="M1151" s="221" t="s">
        <v>19</v>
      </c>
      <c r="N1151" s="222" t="s">
        <v>43</v>
      </c>
      <c r="O1151" s="86"/>
      <c r="P1151" s="223">
        <f>O1151*H1151</f>
        <v>0</v>
      </c>
      <c r="Q1151" s="223">
        <v>0.0074999999999999997</v>
      </c>
      <c r="R1151" s="223">
        <f>Q1151*H1151</f>
        <v>0.013462499999999999</v>
      </c>
      <c r="S1151" s="223">
        <v>0</v>
      </c>
      <c r="T1151" s="224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25" t="s">
        <v>158</v>
      </c>
      <c r="AT1151" s="225" t="s">
        <v>153</v>
      </c>
      <c r="AU1151" s="225" t="s">
        <v>82</v>
      </c>
      <c r="AY1151" s="19" t="s">
        <v>151</v>
      </c>
      <c r="BE1151" s="226">
        <f>IF(N1151="základní",J1151,0)</f>
        <v>0</v>
      </c>
      <c r="BF1151" s="226">
        <f>IF(N1151="snížená",J1151,0)</f>
        <v>0</v>
      </c>
      <c r="BG1151" s="226">
        <f>IF(N1151="zákl. přenesená",J1151,0)</f>
        <v>0</v>
      </c>
      <c r="BH1151" s="226">
        <f>IF(N1151="sníž. přenesená",J1151,0)</f>
        <v>0</v>
      </c>
      <c r="BI1151" s="226">
        <f>IF(N1151="nulová",J1151,0)</f>
        <v>0</v>
      </c>
      <c r="BJ1151" s="19" t="s">
        <v>80</v>
      </c>
      <c r="BK1151" s="226">
        <f>ROUND(I1151*H1151,2)</f>
        <v>0</v>
      </c>
      <c r="BL1151" s="19" t="s">
        <v>158</v>
      </c>
      <c r="BM1151" s="225" t="s">
        <v>2097</v>
      </c>
    </row>
    <row r="1152" s="2" customFormat="1">
      <c r="A1152" s="40"/>
      <c r="B1152" s="41"/>
      <c r="C1152" s="42"/>
      <c r="D1152" s="227" t="s">
        <v>160</v>
      </c>
      <c r="E1152" s="42"/>
      <c r="F1152" s="228" t="s">
        <v>2096</v>
      </c>
      <c r="G1152" s="42"/>
      <c r="H1152" s="42"/>
      <c r="I1152" s="229"/>
      <c r="J1152" s="42"/>
      <c r="K1152" s="42"/>
      <c r="L1152" s="46"/>
      <c r="M1152" s="230"/>
      <c r="N1152" s="231"/>
      <c r="O1152" s="86"/>
      <c r="P1152" s="86"/>
      <c r="Q1152" s="86"/>
      <c r="R1152" s="86"/>
      <c r="S1152" s="86"/>
      <c r="T1152" s="87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T1152" s="19" t="s">
        <v>160</v>
      </c>
      <c r="AU1152" s="19" t="s">
        <v>82</v>
      </c>
    </row>
    <row r="1153" s="13" customFormat="1">
      <c r="A1153" s="13"/>
      <c r="B1153" s="232"/>
      <c r="C1153" s="233"/>
      <c r="D1153" s="227" t="s">
        <v>162</v>
      </c>
      <c r="E1153" s="234" t="s">
        <v>19</v>
      </c>
      <c r="F1153" s="235" t="s">
        <v>2098</v>
      </c>
      <c r="G1153" s="233"/>
      <c r="H1153" s="236">
        <v>1.331</v>
      </c>
      <c r="I1153" s="237"/>
      <c r="J1153" s="233"/>
      <c r="K1153" s="233"/>
      <c r="L1153" s="238"/>
      <c r="M1153" s="239"/>
      <c r="N1153" s="240"/>
      <c r="O1153" s="240"/>
      <c r="P1153" s="240"/>
      <c r="Q1153" s="240"/>
      <c r="R1153" s="240"/>
      <c r="S1153" s="240"/>
      <c r="T1153" s="241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2" t="s">
        <v>162</v>
      </c>
      <c r="AU1153" s="242" t="s">
        <v>82</v>
      </c>
      <c r="AV1153" s="13" t="s">
        <v>82</v>
      </c>
      <c r="AW1153" s="13" t="s">
        <v>33</v>
      </c>
      <c r="AX1153" s="13" t="s">
        <v>72</v>
      </c>
      <c r="AY1153" s="242" t="s">
        <v>151</v>
      </c>
    </row>
    <row r="1154" s="13" customFormat="1">
      <c r="A1154" s="13"/>
      <c r="B1154" s="232"/>
      <c r="C1154" s="233"/>
      <c r="D1154" s="227" t="s">
        <v>162</v>
      </c>
      <c r="E1154" s="234" t="s">
        <v>19</v>
      </c>
      <c r="F1154" s="235" t="s">
        <v>2099</v>
      </c>
      <c r="G1154" s="233"/>
      <c r="H1154" s="236">
        <v>0.46400000000000002</v>
      </c>
      <c r="I1154" s="237"/>
      <c r="J1154" s="233"/>
      <c r="K1154" s="233"/>
      <c r="L1154" s="238"/>
      <c r="M1154" s="239"/>
      <c r="N1154" s="240"/>
      <c r="O1154" s="240"/>
      <c r="P1154" s="240"/>
      <c r="Q1154" s="240"/>
      <c r="R1154" s="240"/>
      <c r="S1154" s="240"/>
      <c r="T1154" s="241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2" t="s">
        <v>162</v>
      </c>
      <c r="AU1154" s="242" t="s">
        <v>82</v>
      </c>
      <c r="AV1154" s="13" t="s">
        <v>82</v>
      </c>
      <c r="AW1154" s="13" t="s">
        <v>33</v>
      </c>
      <c r="AX1154" s="13" t="s">
        <v>72</v>
      </c>
      <c r="AY1154" s="242" t="s">
        <v>151</v>
      </c>
    </row>
    <row r="1155" s="14" customFormat="1">
      <c r="A1155" s="14"/>
      <c r="B1155" s="244"/>
      <c r="C1155" s="245"/>
      <c r="D1155" s="227" t="s">
        <v>162</v>
      </c>
      <c r="E1155" s="246" t="s">
        <v>19</v>
      </c>
      <c r="F1155" s="247" t="s">
        <v>204</v>
      </c>
      <c r="G1155" s="245"/>
      <c r="H1155" s="248">
        <v>1.7949999999999999</v>
      </c>
      <c r="I1155" s="249"/>
      <c r="J1155" s="245"/>
      <c r="K1155" s="245"/>
      <c r="L1155" s="250"/>
      <c r="M1155" s="251"/>
      <c r="N1155" s="252"/>
      <c r="O1155" s="252"/>
      <c r="P1155" s="252"/>
      <c r="Q1155" s="252"/>
      <c r="R1155" s="252"/>
      <c r="S1155" s="252"/>
      <c r="T1155" s="253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4" t="s">
        <v>162</v>
      </c>
      <c r="AU1155" s="254" t="s">
        <v>82</v>
      </c>
      <c r="AV1155" s="14" t="s">
        <v>158</v>
      </c>
      <c r="AW1155" s="14" t="s">
        <v>33</v>
      </c>
      <c r="AX1155" s="14" t="s">
        <v>80</v>
      </c>
      <c r="AY1155" s="254" t="s">
        <v>151</v>
      </c>
    </row>
    <row r="1156" s="2" customFormat="1" ht="21.75" customHeight="1">
      <c r="A1156" s="40"/>
      <c r="B1156" s="41"/>
      <c r="C1156" s="214" t="s">
        <v>2100</v>
      </c>
      <c r="D1156" s="214" t="s">
        <v>153</v>
      </c>
      <c r="E1156" s="215" t="s">
        <v>2101</v>
      </c>
      <c r="F1156" s="216" t="s">
        <v>2102</v>
      </c>
      <c r="G1156" s="217" t="s">
        <v>405</v>
      </c>
      <c r="H1156" s="218">
        <v>1.7949999999999999</v>
      </c>
      <c r="I1156" s="219"/>
      <c r="J1156" s="220">
        <f>ROUND(I1156*H1156,2)</f>
        <v>0</v>
      </c>
      <c r="K1156" s="216" t="s">
        <v>157</v>
      </c>
      <c r="L1156" s="46"/>
      <c r="M1156" s="221" t="s">
        <v>19</v>
      </c>
      <c r="N1156" s="222" t="s">
        <v>43</v>
      </c>
      <c r="O1156" s="86"/>
      <c r="P1156" s="223">
        <f>O1156*H1156</f>
        <v>0</v>
      </c>
      <c r="Q1156" s="223">
        <v>0</v>
      </c>
      <c r="R1156" s="223">
        <f>Q1156*H1156</f>
        <v>0</v>
      </c>
      <c r="S1156" s="223">
        <v>0</v>
      </c>
      <c r="T1156" s="224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25" t="s">
        <v>158</v>
      </c>
      <c r="AT1156" s="225" t="s">
        <v>153</v>
      </c>
      <c r="AU1156" s="225" t="s">
        <v>82</v>
      </c>
      <c r="AY1156" s="19" t="s">
        <v>151</v>
      </c>
      <c r="BE1156" s="226">
        <f>IF(N1156="základní",J1156,0)</f>
        <v>0</v>
      </c>
      <c r="BF1156" s="226">
        <f>IF(N1156="snížená",J1156,0)</f>
        <v>0</v>
      </c>
      <c r="BG1156" s="226">
        <f>IF(N1156="zákl. přenesená",J1156,0)</f>
        <v>0</v>
      </c>
      <c r="BH1156" s="226">
        <f>IF(N1156="sníž. přenesená",J1156,0)</f>
        <v>0</v>
      </c>
      <c r="BI1156" s="226">
        <f>IF(N1156="nulová",J1156,0)</f>
        <v>0</v>
      </c>
      <c r="BJ1156" s="19" t="s">
        <v>80</v>
      </c>
      <c r="BK1156" s="226">
        <f>ROUND(I1156*H1156,2)</f>
        <v>0</v>
      </c>
      <c r="BL1156" s="19" t="s">
        <v>158</v>
      </c>
      <c r="BM1156" s="225" t="s">
        <v>2103</v>
      </c>
    </row>
    <row r="1157" s="2" customFormat="1">
      <c r="A1157" s="40"/>
      <c r="B1157" s="41"/>
      <c r="C1157" s="42"/>
      <c r="D1157" s="227" t="s">
        <v>160</v>
      </c>
      <c r="E1157" s="42"/>
      <c r="F1157" s="228" t="s">
        <v>2104</v>
      </c>
      <c r="G1157" s="42"/>
      <c r="H1157" s="42"/>
      <c r="I1157" s="229"/>
      <c r="J1157" s="42"/>
      <c r="K1157" s="42"/>
      <c r="L1157" s="46"/>
      <c r="M1157" s="230"/>
      <c r="N1157" s="231"/>
      <c r="O1157" s="86"/>
      <c r="P1157" s="86"/>
      <c r="Q1157" s="86"/>
      <c r="R1157" s="86"/>
      <c r="S1157" s="86"/>
      <c r="T1157" s="87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T1157" s="19" t="s">
        <v>160</v>
      </c>
      <c r="AU1157" s="19" t="s">
        <v>82</v>
      </c>
    </row>
    <row r="1158" s="13" customFormat="1">
      <c r="A1158" s="13"/>
      <c r="B1158" s="232"/>
      <c r="C1158" s="233"/>
      <c r="D1158" s="227" t="s">
        <v>162</v>
      </c>
      <c r="E1158" s="234" t="s">
        <v>19</v>
      </c>
      <c r="F1158" s="235" t="s">
        <v>2098</v>
      </c>
      <c r="G1158" s="233"/>
      <c r="H1158" s="236">
        <v>1.331</v>
      </c>
      <c r="I1158" s="237"/>
      <c r="J1158" s="233"/>
      <c r="K1158" s="233"/>
      <c r="L1158" s="238"/>
      <c r="M1158" s="239"/>
      <c r="N1158" s="240"/>
      <c r="O1158" s="240"/>
      <c r="P1158" s="240"/>
      <c r="Q1158" s="240"/>
      <c r="R1158" s="240"/>
      <c r="S1158" s="240"/>
      <c r="T1158" s="24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2" t="s">
        <v>162</v>
      </c>
      <c r="AU1158" s="242" t="s">
        <v>82</v>
      </c>
      <c r="AV1158" s="13" t="s">
        <v>82</v>
      </c>
      <c r="AW1158" s="13" t="s">
        <v>33</v>
      </c>
      <c r="AX1158" s="13" t="s">
        <v>72</v>
      </c>
      <c r="AY1158" s="242" t="s">
        <v>151</v>
      </c>
    </row>
    <row r="1159" s="13" customFormat="1">
      <c r="A1159" s="13"/>
      <c r="B1159" s="232"/>
      <c r="C1159" s="233"/>
      <c r="D1159" s="227" t="s">
        <v>162</v>
      </c>
      <c r="E1159" s="234" t="s">
        <v>19</v>
      </c>
      <c r="F1159" s="235" t="s">
        <v>2099</v>
      </c>
      <c r="G1159" s="233"/>
      <c r="H1159" s="236">
        <v>0.46400000000000002</v>
      </c>
      <c r="I1159" s="237"/>
      <c r="J1159" s="233"/>
      <c r="K1159" s="233"/>
      <c r="L1159" s="238"/>
      <c r="M1159" s="239"/>
      <c r="N1159" s="240"/>
      <c r="O1159" s="240"/>
      <c r="P1159" s="240"/>
      <c r="Q1159" s="240"/>
      <c r="R1159" s="240"/>
      <c r="S1159" s="240"/>
      <c r="T1159" s="241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2" t="s">
        <v>162</v>
      </c>
      <c r="AU1159" s="242" t="s">
        <v>82</v>
      </c>
      <c r="AV1159" s="13" t="s">
        <v>82</v>
      </c>
      <c r="AW1159" s="13" t="s">
        <v>33</v>
      </c>
      <c r="AX1159" s="13" t="s">
        <v>72</v>
      </c>
      <c r="AY1159" s="242" t="s">
        <v>151</v>
      </c>
    </row>
    <row r="1160" s="14" customFormat="1">
      <c r="A1160" s="14"/>
      <c r="B1160" s="244"/>
      <c r="C1160" s="245"/>
      <c r="D1160" s="227" t="s">
        <v>162</v>
      </c>
      <c r="E1160" s="246" t="s">
        <v>19</v>
      </c>
      <c r="F1160" s="247" t="s">
        <v>204</v>
      </c>
      <c r="G1160" s="245"/>
      <c r="H1160" s="248">
        <v>1.7949999999999999</v>
      </c>
      <c r="I1160" s="249"/>
      <c r="J1160" s="245"/>
      <c r="K1160" s="245"/>
      <c r="L1160" s="250"/>
      <c r="M1160" s="251"/>
      <c r="N1160" s="252"/>
      <c r="O1160" s="252"/>
      <c r="P1160" s="252"/>
      <c r="Q1160" s="252"/>
      <c r="R1160" s="252"/>
      <c r="S1160" s="252"/>
      <c r="T1160" s="25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4" t="s">
        <v>162</v>
      </c>
      <c r="AU1160" s="254" t="s">
        <v>82</v>
      </c>
      <c r="AV1160" s="14" t="s">
        <v>158</v>
      </c>
      <c r="AW1160" s="14" t="s">
        <v>33</v>
      </c>
      <c r="AX1160" s="14" t="s">
        <v>80</v>
      </c>
      <c r="AY1160" s="254" t="s">
        <v>151</v>
      </c>
    </row>
    <row r="1161" s="2" customFormat="1" ht="16.5" customHeight="1">
      <c r="A1161" s="40"/>
      <c r="B1161" s="41"/>
      <c r="C1161" s="214" t="s">
        <v>2105</v>
      </c>
      <c r="D1161" s="214" t="s">
        <v>153</v>
      </c>
      <c r="E1161" s="215" t="s">
        <v>410</v>
      </c>
      <c r="F1161" s="216" t="s">
        <v>411</v>
      </c>
      <c r="G1161" s="217" t="s">
        <v>405</v>
      </c>
      <c r="H1161" s="218">
        <v>144.709</v>
      </c>
      <c r="I1161" s="219"/>
      <c r="J1161" s="220">
        <f>ROUND(I1161*H1161,2)</f>
        <v>0</v>
      </c>
      <c r="K1161" s="216" t="s">
        <v>157</v>
      </c>
      <c r="L1161" s="46"/>
      <c r="M1161" s="221" t="s">
        <v>19</v>
      </c>
      <c r="N1161" s="222" t="s">
        <v>43</v>
      </c>
      <c r="O1161" s="86"/>
      <c r="P1161" s="223">
        <f>O1161*H1161</f>
        <v>0</v>
      </c>
      <c r="Q1161" s="223">
        <v>0</v>
      </c>
      <c r="R1161" s="223">
        <f>Q1161*H1161</f>
        <v>0</v>
      </c>
      <c r="S1161" s="223">
        <v>0</v>
      </c>
      <c r="T1161" s="224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25" t="s">
        <v>158</v>
      </c>
      <c r="AT1161" s="225" t="s">
        <v>153</v>
      </c>
      <c r="AU1161" s="225" t="s">
        <v>82</v>
      </c>
      <c r="AY1161" s="19" t="s">
        <v>151</v>
      </c>
      <c r="BE1161" s="226">
        <f>IF(N1161="základní",J1161,0)</f>
        <v>0</v>
      </c>
      <c r="BF1161" s="226">
        <f>IF(N1161="snížená",J1161,0)</f>
        <v>0</v>
      </c>
      <c r="BG1161" s="226">
        <f>IF(N1161="zákl. přenesená",J1161,0)</f>
        <v>0</v>
      </c>
      <c r="BH1161" s="226">
        <f>IF(N1161="sníž. přenesená",J1161,0)</f>
        <v>0</v>
      </c>
      <c r="BI1161" s="226">
        <f>IF(N1161="nulová",J1161,0)</f>
        <v>0</v>
      </c>
      <c r="BJ1161" s="19" t="s">
        <v>80</v>
      </c>
      <c r="BK1161" s="226">
        <f>ROUND(I1161*H1161,2)</f>
        <v>0</v>
      </c>
      <c r="BL1161" s="19" t="s">
        <v>158</v>
      </c>
      <c r="BM1161" s="225" t="s">
        <v>2106</v>
      </c>
    </row>
    <row r="1162" s="2" customFormat="1">
      <c r="A1162" s="40"/>
      <c r="B1162" s="41"/>
      <c r="C1162" s="42"/>
      <c r="D1162" s="227" t="s">
        <v>160</v>
      </c>
      <c r="E1162" s="42"/>
      <c r="F1162" s="228" t="s">
        <v>413</v>
      </c>
      <c r="G1162" s="42"/>
      <c r="H1162" s="42"/>
      <c r="I1162" s="229"/>
      <c r="J1162" s="42"/>
      <c r="K1162" s="42"/>
      <c r="L1162" s="46"/>
      <c r="M1162" s="230"/>
      <c r="N1162" s="231"/>
      <c r="O1162" s="86"/>
      <c r="P1162" s="86"/>
      <c r="Q1162" s="86"/>
      <c r="R1162" s="86"/>
      <c r="S1162" s="86"/>
      <c r="T1162" s="87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T1162" s="19" t="s">
        <v>160</v>
      </c>
      <c r="AU1162" s="19" t="s">
        <v>82</v>
      </c>
    </row>
    <row r="1163" s="16" customFormat="1">
      <c r="A1163" s="16"/>
      <c r="B1163" s="270"/>
      <c r="C1163" s="271"/>
      <c r="D1163" s="227" t="s">
        <v>162</v>
      </c>
      <c r="E1163" s="272" t="s">
        <v>19</v>
      </c>
      <c r="F1163" s="273" t="s">
        <v>2107</v>
      </c>
      <c r="G1163" s="271"/>
      <c r="H1163" s="272" t="s">
        <v>19</v>
      </c>
      <c r="I1163" s="274"/>
      <c r="J1163" s="271"/>
      <c r="K1163" s="271"/>
      <c r="L1163" s="275"/>
      <c r="M1163" s="276"/>
      <c r="N1163" s="277"/>
      <c r="O1163" s="277"/>
      <c r="P1163" s="277"/>
      <c r="Q1163" s="277"/>
      <c r="R1163" s="277"/>
      <c r="S1163" s="277"/>
      <c r="T1163" s="278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T1163" s="279" t="s">
        <v>162</v>
      </c>
      <c r="AU1163" s="279" t="s">
        <v>82</v>
      </c>
      <c r="AV1163" s="16" t="s">
        <v>80</v>
      </c>
      <c r="AW1163" s="16" t="s">
        <v>33</v>
      </c>
      <c r="AX1163" s="16" t="s">
        <v>72</v>
      </c>
      <c r="AY1163" s="279" t="s">
        <v>151</v>
      </c>
    </row>
    <row r="1164" s="13" customFormat="1">
      <c r="A1164" s="13"/>
      <c r="B1164" s="232"/>
      <c r="C1164" s="233"/>
      <c r="D1164" s="227" t="s">
        <v>162</v>
      </c>
      <c r="E1164" s="234" t="s">
        <v>19</v>
      </c>
      <c r="F1164" s="235" t="s">
        <v>2108</v>
      </c>
      <c r="G1164" s="233"/>
      <c r="H1164" s="236">
        <v>16.154</v>
      </c>
      <c r="I1164" s="237"/>
      <c r="J1164" s="233"/>
      <c r="K1164" s="233"/>
      <c r="L1164" s="238"/>
      <c r="M1164" s="239"/>
      <c r="N1164" s="240"/>
      <c r="O1164" s="240"/>
      <c r="P1164" s="240"/>
      <c r="Q1164" s="240"/>
      <c r="R1164" s="240"/>
      <c r="S1164" s="240"/>
      <c r="T1164" s="24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2" t="s">
        <v>162</v>
      </c>
      <c r="AU1164" s="242" t="s">
        <v>82</v>
      </c>
      <c r="AV1164" s="13" t="s">
        <v>82</v>
      </c>
      <c r="AW1164" s="13" t="s">
        <v>33</v>
      </c>
      <c r="AX1164" s="13" t="s">
        <v>72</v>
      </c>
      <c r="AY1164" s="242" t="s">
        <v>151</v>
      </c>
    </row>
    <row r="1165" s="13" customFormat="1">
      <c r="A1165" s="13"/>
      <c r="B1165" s="232"/>
      <c r="C1165" s="233"/>
      <c r="D1165" s="227" t="s">
        <v>162</v>
      </c>
      <c r="E1165" s="234" t="s">
        <v>19</v>
      </c>
      <c r="F1165" s="235" t="s">
        <v>2109</v>
      </c>
      <c r="G1165" s="233"/>
      <c r="H1165" s="236">
        <v>0.20599999999999999</v>
      </c>
      <c r="I1165" s="237"/>
      <c r="J1165" s="233"/>
      <c r="K1165" s="233"/>
      <c r="L1165" s="238"/>
      <c r="M1165" s="239"/>
      <c r="N1165" s="240"/>
      <c r="O1165" s="240"/>
      <c r="P1165" s="240"/>
      <c r="Q1165" s="240"/>
      <c r="R1165" s="240"/>
      <c r="S1165" s="240"/>
      <c r="T1165" s="241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2" t="s">
        <v>162</v>
      </c>
      <c r="AU1165" s="242" t="s">
        <v>82</v>
      </c>
      <c r="AV1165" s="13" t="s">
        <v>82</v>
      </c>
      <c r="AW1165" s="13" t="s">
        <v>33</v>
      </c>
      <c r="AX1165" s="13" t="s">
        <v>72</v>
      </c>
      <c r="AY1165" s="242" t="s">
        <v>151</v>
      </c>
    </row>
    <row r="1166" s="13" customFormat="1">
      <c r="A1166" s="13"/>
      <c r="B1166" s="232"/>
      <c r="C1166" s="233"/>
      <c r="D1166" s="227" t="s">
        <v>162</v>
      </c>
      <c r="E1166" s="234" t="s">
        <v>19</v>
      </c>
      <c r="F1166" s="235" t="s">
        <v>2110</v>
      </c>
      <c r="G1166" s="233"/>
      <c r="H1166" s="236">
        <v>2.7210000000000001</v>
      </c>
      <c r="I1166" s="237"/>
      <c r="J1166" s="233"/>
      <c r="K1166" s="233"/>
      <c r="L1166" s="238"/>
      <c r="M1166" s="239"/>
      <c r="N1166" s="240"/>
      <c r="O1166" s="240"/>
      <c r="P1166" s="240"/>
      <c r="Q1166" s="240"/>
      <c r="R1166" s="240"/>
      <c r="S1166" s="240"/>
      <c r="T1166" s="241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2" t="s">
        <v>162</v>
      </c>
      <c r="AU1166" s="242" t="s">
        <v>82</v>
      </c>
      <c r="AV1166" s="13" t="s">
        <v>82</v>
      </c>
      <c r="AW1166" s="13" t="s">
        <v>33</v>
      </c>
      <c r="AX1166" s="13" t="s">
        <v>72</v>
      </c>
      <c r="AY1166" s="242" t="s">
        <v>151</v>
      </c>
    </row>
    <row r="1167" s="13" customFormat="1">
      <c r="A1167" s="13"/>
      <c r="B1167" s="232"/>
      <c r="C1167" s="233"/>
      <c r="D1167" s="227" t="s">
        <v>162</v>
      </c>
      <c r="E1167" s="234" t="s">
        <v>19</v>
      </c>
      <c r="F1167" s="235" t="s">
        <v>2111</v>
      </c>
      <c r="G1167" s="233"/>
      <c r="H1167" s="236">
        <v>0.51700000000000002</v>
      </c>
      <c r="I1167" s="237"/>
      <c r="J1167" s="233"/>
      <c r="K1167" s="233"/>
      <c r="L1167" s="238"/>
      <c r="M1167" s="239"/>
      <c r="N1167" s="240"/>
      <c r="O1167" s="240"/>
      <c r="P1167" s="240"/>
      <c r="Q1167" s="240"/>
      <c r="R1167" s="240"/>
      <c r="S1167" s="240"/>
      <c r="T1167" s="241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2" t="s">
        <v>162</v>
      </c>
      <c r="AU1167" s="242" t="s">
        <v>82</v>
      </c>
      <c r="AV1167" s="13" t="s">
        <v>82</v>
      </c>
      <c r="AW1167" s="13" t="s">
        <v>33</v>
      </c>
      <c r="AX1167" s="13" t="s">
        <v>72</v>
      </c>
      <c r="AY1167" s="242" t="s">
        <v>151</v>
      </c>
    </row>
    <row r="1168" s="13" customFormat="1">
      <c r="A1168" s="13"/>
      <c r="B1168" s="232"/>
      <c r="C1168" s="233"/>
      <c r="D1168" s="227" t="s">
        <v>162</v>
      </c>
      <c r="E1168" s="234" t="s">
        <v>19</v>
      </c>
      <c r="F1168" s="235" t="s">
        <v>2112</v>
      </c>
      <c r="G1168" s="233"/>
      <c r="H1168" s="236">
        <v>29.984999999999999</v>
      </c>
      <c r="I1168" s="237"/>
      <c r="J1168" s="233"/>
      <c r="K1168" s="233"/>
      <c r="L1168" s="238"/>
      <c r="M1168" s="239"/>
      <c r="N1168" s="240"/>
      <c r="O1168" s="240"/>
      <c r="P1168" s="240"/>
      <c r="Q1168" s="240"/>
      <c r="R1168" s="240"/>
      <c r="S1168" s="240"/>
      <c r="T1168" s="24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2" t="s">
        <v>162</v>
      </c>
      <c r="AU1168" s="242" t="s">
        <v>82</v>
      </c>
      <c r="AV1168" s="13" t="s">
        <v>82</v>
      </c>
      <c r="AW1168" s="13" t="s">
        <v>33</v>
      </c>
      <c r="AX1168" s="13" t="s">
        <v>72</v>
      </c>
      <c r="AY1168" s="242" t="s">
        <v>151</v>
      </c>
    </row>
    <row r="1169" s="15" customFormat="1">
      <c r="A1169" s="15"/>
      <c r="B1169" s="255"/>
      <c r="C1169" s="256"/>
      <c r="D1169" s="227" t="s">
        <v>162</v>
      </c>
      <c r="E1169" s="257" t="s">
        <v>19</v>
      </c>
      <c r="F1169" s="258" t="s">
        <v>393</v>
      </c>
      <c r="G1169" s="256"/>
      <c r="H1169" s="259">
        <v>49.582999999999998</v>
      </c>
      <c r="I1169" s="260"/>
      <c r="J1169" s="256"/>
      <c r="K1169" s="256"/>
      <c r="L1169" s="261"/>
      <c r="M1169" s="262"/>
      <c r="N1169" s="263"/>
      <c r="O1169" s="263"/>
      <c r="P1169" s="263"/>
      <c r="Q1169" s="263"/>
      <c r="R1169" s="263"/>
      <c r="S1169" s="263"/>
      <c r="T1169" s="264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65" t="s">
        <v>162</v>
      </c>
      <c r="AU1169" s="265" t="s">
        <v>82</v>
      </c>
      <c r="AV1169" s="15" t="s">
        <v>169</v>
      </c>
      <c r="AW1169" s="15" t="s">
        <v>33</v>
      </c>
      <c r="AX1169" s="15" t="s">
        <v>72</v>
      </c>
      <c r="AY1169" s="265" t="s">
        <v>151</v>
      </c>
    </row>
    <row r="1170" s="16" customFormat="1">
      <c r="A1170" s="16"/>
      <c r="B1170" s="270"/>
      <c r="C1170" s="271"/>
      <c r="D1170" s="227" t="s">
        <v>162</v>
      </c>
      <c r="E1170" s="272" t="s">
        <v>19</v>
      </c>
      <c r="F1170" s="273" t="s">
        <v>2113</v>
      </c>
      <c r="G1170" s="271"/>
      <c r="H1170" s="272" t="s">
        <v>19</v>
      </c>
      <c r="I1170" s="274"/>
      <c r="J1170" s="271"/>
      <c r="K1170" s="271"/>
      <c r="L1170" s="275"/>
      <c r="M1170" s="276"/>
      <c r="N1170" s="277"/>
      <c r="O1170" s="277"/>
      <c r="P1170" s="277"/>
      <c r="Q1170" s="277"/>
      <c r="R1170" s="277"/>
      <c r="S1170" s="277"/>
      <c r="T1170" s="278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T1170" s="279" t="s">
        <v>162</v>
      </c>
      <c r="AU1170" s="279" t="s">
        <v>82</v>
      </c>
      <c r="AV1170" s="16" t="s">
        <v>80</v>
      </c>
      <c r="AW1170" s="16" t="s">
        <v>33</v>
      </c>
      <c r="AX1170" s="16" t="s">
        <v>72</v>
      </c>
      <c r="AY1170" s="279" t="s">
        <v>151</v>
      </c>
    </row>
    <row r="1171" s="13" customFormat="1">
      <c r="A1171" s="13"/>
      <c r="B1171" s="232"/>
      <c r="C1171" s="233"/>
      <c r="D1171" s="227" t="s">
        <v>162</v>
      </c>
      <c r="E1171" s="234" t="s">
        <v>19</v>
      </c>
      <c r="F1171" s="235" t="s">
        <v>2114</v>
      </c>
      <c r="G1171" s="233"/>
      <c r="H1171" s="236">
        <v>45.113</v>
      </c>
      <c r="I1171" s="237"/>
      <c r="J1171" s="233"/>
      <c r="K1171" s="233"/>
      <c r="L1171" s="238"/>
      <c r="M1171" s="239"/>
      <c r="N1171" s="240"/>
      <c r="O1171" s="240"/>
      <c r="P1171" s="240"/>
      <c r="Q1171" s="240"/>
      <c r="R1171" s="240"/>
      <c r="S1171" s="240"/>
      <c r="T1171" s="24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2" t="s">
        <v>162</v>
      </c>
      <c r="AU1171" s="242" t="s">
        <v>82</v>
      </c>
      <c r="AV1171" s="13" t="s">
        <v>82</v>
      </c>
      <c r="AW1171" s="13" t="s">
        <v>33</v>
      </c>
      <c r="AX1171" s="13" t="s">
        <v>72</v>
      </c>
      <c r="AY1171" s="242" t="s">
        <v>151</v>
      </c>
    </row>
    <row r="1172" s="15" customFormat="1">
      <c r="A1172" s="15"/>
      <c r="B1172" s="255"/>
      <c r="C1172" s="256"/>
      <c r="D1172" s="227" t="s">
        <v>162</v>
      </c>
      <c r="E1172" s="257" t="s">
        <v>19</v>
      </c>
      <c r="F1172" s="258" t="s">
        <v>393</v>
      </c>
      <c r="G1172" s="256"/>
      <c r="H1172" s="259">
        <v>45.113</v>
      </c>
      <c r="I1172" s="260"/>
      <c r="J1172" s="256"/>
      <c r="K1172" s="256"/>
      <c r="L1172" s="261"/>
      <c r="M1172" s="262"/>
      <c r="N1172" s="263"/>
      <c r="O1172" s="263"/>
      <c r="P1172" s="263"/>
      <c r="Q1172" s="263"/>
      <c r="R1172" s="263"/>
      <c r="S1172" s="263"/>
      <c r="T1172" s="264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65" t="s">
        <v>162</v>
      </c>
      <c r="AU1172" s="265" t="s">
        <v>82</v>
      </c>
      <c r="AV1172" s="15" t="s">
        <v>169</v>
      </c>
      <c r="AW1172" s="15" t="s">
        <v>33</v>
      </c>
      <c r="AX1172" s="15" t="s">
        <v>72</v>
      </c>
      <c r="AY1172" s="265" t="s">
        <v>151</v>
      </c>
    </row>
    <row r="1173" s="16" customFormat="1">
      <c r="A1173" s="16"/>
      <c r="B1173" s="270"/>
      <c r="C1173" s="271"/>
      <c r="D1173" s="227" t="s">
        <v>162</v>
      </c>
      <c r="E1173" s="272" t="s">
        <v>19</v>
      </c>
      <c r="F1173" s="273" t="s">
        <v>2115</v>
      </c>
      <c r="G1173" s="271"/>
      <c r="H1173" s="272" t="s">
        <v>19</v>
      </c>
      <c r="I1173" s="274"/>
      <c r="J1173" s="271"/>
      <c r="K1173" s="271"/>
      <c r="L1173" s="275"/>
      <c r="M1173" s="276"/>
      <c r="N1173" s="277"/>
      <c r="O1173" s="277"/>
      <c r="P1173" s="277"/>
      <c r="Q1173" s="277"/>
      <c r="R1173" s="277"/>
      <c r="S1173" s="277"/>
      <c r="T1173" s="278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T1173" s="279" t="s">
        <v>162</v>
      </c>
      <c r="AU1173" s="279" t="s">
        <v>82</v>
      </c>
      <c r="AV1173" s="16" t="s">
        <v>80</v>
      </c>
      <c r="AW1173" s="16" t="s">
        <v>33</v>
      </c>
      <c r="AX1173" s="16" t="s">
        <v>72</v>
      </c>
      <c r="AY1173" s="279" t="s">
        <v>151</v>
      </c>
    </row>
    <row r="1174" s="13" customFormat="1">
      <c r="A1174" s="13"/>
      <c r="B1174" s="232"/>
      <c r="C1174" s="233"/>
      <c r="D1174" s="227" t="s">
        <v>162</v>
      </c>
      <c r="E1174" s="234" t="s">
        <v>19</v>
      </c>
      <c r="F1174" s="235" t="s">
        <v>2116</v>
      </c>
      <c r="G1174" s="233"/>
      <c r="H1174" s="236">
        <v>17.503</v>
      </c>
      <c r="I1174" s="237"/>
      <c r="J1174" s="233"/>
      <c r="K1174" s="233"/>
      <c r="L1174" s="238"/>
      <c r="M1174" s="239"/>
      <c r="N1174" s="240"/>
      <c r="O1174" s="240"/>
      <c r="P1174" s="240"/>
      <c r="Q1174" s="240"/>
      <c r="R1174" s="240"/>
      <c r="S1174" s="240"/>
      <c r="T1174" s="241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2" t="s">
        <v>162</v>
      </c>
      <c r="AU1174" s="242" t="s">
        <v>82</v>
      </c>
      <c r="AV1174" s="13" t="s">
        <v>82</v>
      </c>
      <c r="AW1174" s="13" t="s">
        <v>33</v>
      </c>
      <c r="AX1174" s="13" t="s">
        <v>72</v>
      </c>
      <c r="AY1174" s="242" t="s">
        <v>151</v>
      </c>
    </row>
    <row r="1175" s="15" customFormat="1">
      <c r="A1175" s="15"/>
      <c r="B1175" s="255"/>
      <c r="C1175" s="256"/>
      <c r="D1175" s="227" t="s">
        <v>162</v>
      </c>
      <c r="E1175" s="257" t="s">
        <v>19</v>
      </c>
      <c r="F1175" s="258" t="s">
        <v>393</v>
      </c>
      <c r="G1175" s="256"/>
      <c r="H1175" s="259">
        <v>17.503</v>
      </c>
      <c r="I1175" s="260"/>
      <c r="J1175" s="256"/>
      <c r="K1175" s="256"/>
      <c r="L1175" s="261"/>
      <c r="M1175" s="262"/>
      <c r="N1175" s="263"/>
      <c r="O1175" s="263"/>
      <c r="P1175" s="263"/>
      <c r="Q1175" s="263"/>
      <c r="R1175" s="263"/>
      <c r="S1175" s="263"/>
      <c r="T1175" s="264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T1175" s="265" t="s">
        <v>162</v>
      </c>
      <c r="AU1175" s="265" t="s">
        <v>82</v>
      </c>
      <c r="AV1175" s="15" t="s">
        <v>169</v>
      </c>
      <c r="AW1175" s="15" t="s">
        <v>33</v>
      </c>
      <c r="AX1175" s="15" t="s">
        <v>72</v>
      </c>
      <c r="AY1175" s="265" t="s">
        <v>151</v>
      </c>
    </row>
    <row r="1176" s="16" customFormat="1">
      <c r="A1176" s="16"/>
      <c r="B1176" s="270"/>
      <c r="C1176" s="271"/>
      <c r="D1176" s="227" t="s">
        <v>162</v>
      </c>
      <c r="E1176" s="272" t="s">
        <v>19</v>
      </c>
      <c r="F1176" s="273" t="s">
        <v>2117</v>
      </c>
      <c r="G1176" s="271"/>
      <c r="H1176" s="272" t="s">
        <v>19</v>
      </c>
      <c r="I1176" s="274"/>
      <c r="J1176" s="271"/>
      <c r="K1176" s="271"/>
      <c r="L1176" s="275"/>
      <c r="M1176" s="276"/>
      <c r="N1176" s="277"/>
      <c r="O1176" s="277"/>
      <c r="P1176" s="277"/>
      <c r="Q1176" s="277"/>
      <c r="R1176" s="277"/>
      <c r="S1176" s="277"/>
      <c r="T1176" s="278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T1176" s="279" t="s">
        <v>162</v>
      </c>
      <c r="AU1176" s="279" t="s">
        <v>82</v>
      </c>
      <c r="AV1176" s="16" t="s">
        <v>80</v>
      </c>
      <c r="AW1176" s="16" t="s">
        <v>33</v>
      </c>
      <c r="AX1176" s="16" t="s">
        <v>72</v>
      </c>
      <c r="AY1176" s="279" t="s">
        <v>151</v>
      </c>
    </row>
    <row r="1177" s="13" customFormat="1">
      <c r="A1177" s="13"/>
      <c r="B1177" s="232"/>
      <c r="C1177" s="233"/>
      <c r="D1177" s="227" t="s">
        <v>162</v>
      </c>
      <c r="E1177" s="234" t="s">
        <v>19</v>
      </c>
      <c r="F1177" s="235" t="s">
        <v>2118</v>
      </c>
      <c r="G1177" s="233"/>
      <c r="H1177" s="236">
        <v>1.7949999999999999</v>
      </c>
      <c r="I1177" s="237"/>
      <c r="J1177" s="233"/>
      <c r="K1177" s="233"/>
      <c r="L1177" s="238"/>
      <c r="M1177" s="239"/>
      <c r="N1177" s="240"/>
      <c r="O1177" s="240"/>
      <c r="P1177" s="240"/>
      <c r="Q1177" s="240"/>
      <c r="R1177" s="240"/>
      <c r="S1177" s="240"/>
      <c r="T1177" s="241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2" t="s">
        <v>162</v>
      </c>
      <c r="AU1177" s="242" t="s">
        <v>82</v>
      </c>
      <c r="AV1177" s="13" t="s">
        <v>82</v>
      </c>
      <c r="AW1177" s="13" t="s">
        <v>33</v>
      </c>
      <c r="AX1177" s="13" t="s">
        <v>72</v>
      </c>
      <c r="AY1177" s="242" t="s">
        <v>151</v>
      </c>
    </row>
    <row r="1178" s="15" customFormat="1">
      <c r="A1178" s="15"/>
      <c r="B1178" s="255"/>
      <c r="C1178" s="256"/>
      <c r="D1178" s="227" t="s">
        <v>162</v>
      </c>
      <c r="E1178" s="257" t="s">
        <v>19</v>
      </c>
      <c r="F1178" s="258" t="s">
        <v>393</v>
      </c>
      <c r="G1178" s="256"/>
      <c r="H1178" s="259">
        <v>1.7949999999999999</v>
      </c>
      <c r="I1178" s="260"/>
      <c r="J1178" s="256"/>
      <c r="K1178" s="256"/>
      <c r="L1178" s="261"/>
      <c r="M1178" s="262"/>
      <c r="N1178" s="263"/>
      <c r="O1178" s="263"/>
      <c r="P1178" s="263"/>
      <c r="Q1178" s="263"/>
      <c r="R1178" s="263"/>
      <c r="S1178" s="263"/>
      <c r="T1178" s="264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T1178" s="265" t="s">
        <v>162</v>
      </c>
      <c r="AU1178" s="265" t="s">
        <v>82</v>
      </c>
      <c r="AV1178" s="15" t="s">
        <v>169</v>
      </c>
      <c r="AW1178" s="15" t="s">
        <v>33</v>
      </c>
      <c r="AX1178" s="15" t="s">
        <v>72</v>
      </c>
      <c r="AY1178" s="265" t="s">
        <v>151</v>
      </c>
    </row>
    <row r="1179" s="16" customFormat="1">
      <c r="A1179" s="16"/>
      <c r="B1179" s="270"/>
      <c r="C1179" s="271"/>
      <c r="D1179" s="227" t="s">
        <v>162</v>
      </c>
      <c r="E1179" s="272" t="s">
        <v>19</v>
      </c>
      <c r="F1179" s="273" t="s">
        <v>2119</v>
      </c>
      <c r="G1179" s="271"/>
      <c r="H1179" s="272" t="s">
        <v>19</v>
      </c>
      <c r="I1179" s="274"/>
      <c r="J1179" s="271"/>
      <c r="K1179" s="271"/>
      <c r="L1179" s="275"/>
      <c r="M1179" s="276"/>
      <c r="N1179" s="277"/>
      <c r="O1179" s="277"/>
      <c r="P1179" s="277"/>
      <c r="Q1179" s="277"/>
      <c r="R1179" s="277"/>
      <c r="S1179" s="277"/>
      <c r="T1179" s="278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T1179" s="279" t="s">
        <v>162</v>
      </c>
      <c r="AU1179" s="279" t="s">
        <v>82</v>
      </c>
      <c r="AV1179" s="16" t="s">
        <v>80</v>
      </c>
      <c r="AW1179" s="16" t="s">
        <v>33</v>
      </c>
      <c r="AX1179" s="16" t="s">
        <v>72</v>
      </c>
      <c r="AY1179" s="279" t="s">
        <v>151</v>
      </c>
    </row>
    <row r="1180" s="13" customFormat="1">
      <c r="A1180" s="13"/>
      <c r="B1180" s="232"/>
      <c r="C1180" s="233"/>
      <c r="D1180" s="227" t="s">
        <v>162</v>
      </c>
      <c r="E1180" s="234" t="s">
        <v>19</v>
      </c>
      <c r="F1180" s="235" t="s">
        <v>2120</v>
      </c>
      <c r="G1180" s="233"/>
      <c r="H1180" s="236">
        <v>8.8439999999999994</v>
      </c>
      <c r="I1180" s="237"/>
      <c r="J1180" s="233"/>
      <c r="K1180" s="233"/>
      <c r="L1180" s="238"/>
      <c r="M1180" s="239"/>
      <c r="N1180" s="240"/>
      <c r="O1180" s="240"/>
      <c r="P1180" s="240"/>
      <c r="Q1180" s="240"/>
      <c r="R1180" s="240"/>
      <c r="S1180" s="240"/>
      <c r="T1180" s="241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2" t="s">
        <v>162</v>
      </c>
      <c r="AU1180" s="242" t="s">
        <v>82</v>
      </c>
      <c r="AV1180" s="13" t="s">
        <v>82</v>
      </c>
      <c r="AW1180" s="13" t="s">
        <v>33</v>
      </c>
      <c r="AX1180" s="13" t="s">
        <v>72</v>
      </c>
      <c r="AY1180" s="242" t="s">
        <v>151</v>
      </c>
    </row>
    <row r="1181" s="16" customFormat="1">
      <c r="A1181" s="16"/>
      <c r="B1181" s="270"/>
      <c r="C1181" s="271"/>
      <c r="D1181" s="227" t="s">
        <v>162</v>
      </c>
      <c r="E1181" s="272" t="s">
        <v>19</v>
      </c>
      <c r="F1181" s="273" t="s">
        <v>2121</v>
      </c>
      <c r="G1181" s="271"/>
      <c r="H1181" s="272" t="s">
        <v>19</v>
      </c>
      <c r="I1181" s="274"/>
      <c r="J1181" s="271"/>
      <c r="K1181" s="271"/>
      <c r="L1181" s="275"/>
      <c r="M1181" s="276"/>
      <c r="N1181" s="277"/>
      <c r="O1181" s="277"/>
      <c r="P1181" s="277"/>
      <c r="Q1181" s="277"/>
      <c r="R1181" s="277"/>
      <c r="S1181" s="277"/>
      <c r="T1181" s="278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T1181" s="279" t="s">
        <v>162</v>
      </c>
      <c r="AU1181" s="279" t="s">
        <v>82</v>
      </c>
      <c r="AV1181" s="16" t="s">
        <v>80</v>
      </c>
      <c r="AW1181" s="16" t="s">
        <v>33</v>
      </c>
      <c r="AX1181" s="16" t="s">
        <v>72</v>
      </c>
      <c r="AY1181" s="279" t="s">
        <v>151</v>
      </c>
    </row>
    <row r="1182" s="13" customFormat="1">
      <c r="A1182" s="13"/>
      <c r="B1182" s="232"/>
      <c r="C1182" s="233"/>
      <c r="D1182" s="227" t="s">
        <v>162</v>
      </c>
      <c r="E1182" s="234" t="s">
        <v>19</v>
      </c>
      <c r="F1182" s="235" t="s">
        <v>2122</v>
      </c>
      <c r="G1182" s="233"/>
      <c r="H1182" s="236">
        <v>5.5949999999999998</v>
      </c>
      <c r="I1182" s="237"/>
      <c r="J1182" s="233"/>
      <c r="K1182" s="233"/>
      <c r="L1182" s="238"/>
      <c r="M1182" s="239"/>
      <c r="N1182" s="240"/>
      <c r="O1182" s="240"/>
      <c r="P1182" s="240"/>
      <c r="Q1182" s="240"/>
      <c r="R1182" s="240"/>
      <c r="S1182" s="240"/>
      <c r="T1182" s="241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2" t="s">
        <v>162</v>
      </c>
      <c r="AU1182" s="242" t="s">
        <v>82</v>
      </c>
      <c r="AV1182" s="13" t="s">
        <v>82</v>
      </c>
      <c r="AW1182" s="13" t="s">
        <v>33</v>
      </c>
      <c r="AX1182" s="13" t="s">
        <v>72</v>
      </c>
      <c r="AY1182" s="242" t="s">
        <v>151</v>
      </c>
    </row>
    <row r="1183" s="15" customFormat="1">
      <c r="A1183" s="15"/>
      <c r="B1183" s="255"/>
      <c r="C1183" s="256"/>
      <c r="D1183" s="227" t="s">
        <v>162</v>
      </c>
      <c r="E1183" s="257" t="s">
        <v>19</v>
      </c>
      <c r="F1183" s="258" t="s">
        <v>393</v>
      </c>
      <c r="G1183" s="256"/>
      <c r="H1183" s="259">
        <v>14.439</v>
      </c>
      <c r="I1183" s="260"/>
      <c r="J1183" s="256"/>
      <c r="K1183" s="256"/>
      <c r="L1183" s="261"/>
      <c r="M1183" s="262"/>
      <c r="N1183" s="263"/>
      <c r="O1183" s="263"/>
      <c r="P1183" s="263"/>
      <c r="Q1183" s="263"/>
      <c r="R1183" s="263"/>
      <c r="S1183" s="263"/>
      <c r="T1183" s="264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T1183" s="265" t="s">
        <v>162</v>
      </c>
      <c r="AU1183" s="265" t="s">
        <v>82</v>
      </c>
      <c r="AV1183" s="15" t="s">
        <v>169</v>
      </c>
      <c r="AW1183" s="15" t="s">
        <v>33</v>
      </c>
      <c r="AX1183" s="15" t="s">
        <v>72</v>
      </c>
      <c r="AY1183" s="265" t="s">
        <v>151</v>
      </c>
    </row>
    <row r="1184" s="16" customFormat="1">
      <c r="A1184" s="16"/>
      <c r="B1184" s="270"/>
      <c r="C1184" s="271"/>
      <c r="D1184" s="227" t="s">
        <v>162</v>
      </c>
      <c r="E1184" s="272" t="s">
        <v>19</v>
      </c>
      <c r="F1184" s="273" t="s">
        <v>2123</v>
      </c>
      <c r="G1184" s="271"/>
      <c r="H1184" s="272" t="s">
        <v>19</v>
      </c>
      <c r="I1184" s="274"/>
      <c r="J1184" s="271"/>
      <c r="K1184" s="271"/>
      <c r="L1184" s="275"/>
      <c r="M1184" s="276"/>
      <c r="N1184" s="277"/>
      <c r="O1184" s="277"/>
      <c r="P1184" s="277"/>
      <c r="Q1184" s="277"/>
      <c r="R1184" s="277"/>
      <c r="S1184" s="277"/>
      <c r="T1184" s="278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T1184" s="279" t="s">
        <v>162</v>
      </c>
      <c r="AU1184" s="279" t="s">
        <v>82</v>
      </c>
      <c r="AV1184" s="16" t="s">
        <v>80</v>
      </c>
      <c r="AW1184" s="16" t="s">
        <v>33</v>
      </c>
      <c r="AX1184" s="16" t="s">
        <v>72</v>
      </c>
      <c r="AY1184" s="279" t="s">
        <v>151</v>
      </c>
    </row>
    <row r="1185" s="13" customFormat="1">
      <c r="A1185" s="13"/>
      <c r="B1185" s="232"/>
      <c r="C1185" s="233"/>
      <c r="D1185" s="227" t="s">
        <v>162</v>
      </c>
      <c r="E1185" s="234" t="s">
        <v>19</v>
      </c>
      <c r="F1185" s="235" t="s">
        <v>2124</v>
      </c>
      <c r="G1185" s="233"/>
      <c r="H1185" s="236">
        <v>16.276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2" t="s">
        <v>162</v>
      </c>
      <c r="AU1185" s="242" t="s">
        <v>82</v>
      </c>
      <c r="AV1185" s="13" t="s">
        <v>82</v>
      </c>
      <c r="AW1185" s="13" t="s">
        <v>33</v>
      </c>
      <c r="AX1185" s="13" t="s">
        <v>72</v>
      </c>
      <c r="AY1185" s="242" t="s">
        <v>151</v>
      </c>
    </row>
    <row r="1186" s="15" customFormat="1">
      <c r="A1186" s="15"/>
      <c r="B1186" s="255"/>
      <c r="C1186" s="256"/>
      <c r="D1186" s="227" t="s">
        <v>162</v>
      </c>
      <c r="E1186" s="257" t="s">
        <v>19</v>
      </c>
      <c r="F1186" s="258" t="s">
        <v>393</v>
      </c>
      <c r="G1186" s="256"/>
      <c r="H1186" s="259">
        <v>16.276</v>
      </c>
      <c r="I1186" s="260"/>
      <c r="J1186" s="256"/>
      <c r="K1186" s="256"/>
      <c r="L1186" s="261"/>
      <c r="M1186" s="262"/>
      <c r="N1186" s="263"/>
      <c r="O1186" s="263"/>
      <c r="P1186" s="263"/>
      <c r="Q1186" s="263"/>
      <c r="R1186" s="263"/>
      <c r="S1186" s="263"/>
      <c r="T1186" s="264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65" t="s">
        <v>162</v>
      </c>
      <c r="AU1186" s="265" t="s">
        <v>82</v>
      </c>
      <c r="AV1186" s="15" t="s">
        <v>169</v>
      </c>
      <c r="AW1186" s="15" t="s">
        <v>33</v>
      </c>
      <c r="AX1186" s="15" t="s">
        <v>72</v>
      </c>
      <c r="AY1186" s="265" t="s">
        <v>151</v>
      </c>
    </row>
    <row r="1187" s="14" customFormat="1">
      <c r="A1187" s="14"/>
      <c r="B1187" s="244"/>
      <c r="C1187" s="245"/>
      <c r="D1187" s="227" t="s">
        <v>162</v>
      </c>
      <c r="E1187" s="246" t="s">
        <v>19</v>
      </c>
      <c r="F1187" s="247" t="s">
        <v>204</v>
      </c>
      <c r="G1187" s="245"/>
      <c r="H1187" s="248">
        <v>144.709</v>
      </c>
      <c r="I1187" s="249"/>
      <c r="J1187" s="245"/>
      <c r="K1187" s="245"/>
      <c r="L1187" s="250"/>
      <c r="M1187" s="251"/>
      <c r="N1187" s="252"/>
      <c r="O1187" s="252"/>
      <c r="P1187" s="252"/>
      <c r="Q1187" s="252"/>
      <c r="R1187" s="252"/>
      <c r="S1187" s="252"/>
      <c r="T1187" s="253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54" t="s">
        <v>162</v>
      </c>
      <c r="AU1187" s="254" t="s">
        <v>82</v>
      </c>
      <c r="AV1187" s="14" t="s">
        <v>158</v>
      </c>
      <c r="AW1187" s="14" t="s">
        <v>33</v>
      </c>
      <c r="AX1187" s="14" t="s">
        <v>80</v>
      </c>
      <c r="AY1187" s="254" t="s">
        <v>151</v>
      </c>
    </row>
    <row r="1188" s="2" customFormat="1" ht="16.5" customHeight="1">
      <c r="A1188" s="40"/>
      <c r="B1188" s="41"/>
      <c r="C1188" s="214" t="s">
        <v>2125</v>
      </c>
      <c r="D1188" s="214" t="s">
        <v>153</v>
      </c>
      <c r="E1188" s="215" t="s">
        <v>415</v>
      </c>
      <c r="F1188" s="216" t="s">
        <v>416</v>
      </c>
      <c r="G1188" s="217" t="s">
        <v>405</v>
      </c>
      <c r="H1188" s="218">
        <v>1045.491</v>
      </c>
      <c r="I1188" s="219"/>
      <c r="J1188" s="220">
        <f>ROUND(I1188*H1188,2)</f>
        <v>0</v>
      </c>
      <c r="K1188" s="216" t="s">
        <v>157</v>
      </c>
      <c r="L1188" s="46"/>
      <c r="M1188" s="221" t="s">
        <v>19</v>
      </c>
      <c r="N1188" s="222" t="s">
        <v>43</v>
      </c>
      <c r="O1188" s="86"/>
      <c r="P1188" s="223">
        <f>O1188*H1188</f>
        <v>0</v>
      </c>
      <c r="Q1188" s="223">
        <v>0</v>
      </c>
      <c r="R1188" s="223">
        <f>Q1188*H1188</f>
        <v>0</v>
      </c>
      <c r="S1188" s="223">
        <v>0</v>
      </c>
      <c r="T1188" s="224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25" t="s">
        <v>158</v>
      </c>
      <c r="AT1188" s="225" t="s">
        <v>153</v>
      </c>
      <c r="AU1188" s="225" t="s">
        <v>82</v>
      </c>
      <c r="AY1188" s="19" t="s">
        <v>151</v>
      </c>
      <c r="BE1188" s="226">
        <f>IF(N1188="základní",J1188,0)</f>
        <v>0</v>
      </c>
      <c r="BF1188" s="226">
        <f>IF(N1188="snížená",J1188,0)</f>
        <v>0</v>
      </c>
      <c r="BG1188" s="226">
        <f>IF(N1188="zákl. přenesená",J1188,0)</f>
        <v>0</v>
      </c>
      <c r="BH1188" s="226">
        <f>IF(N1188="sníž. přenesená",J1188,0)</f>
        <v>0</v>
      </c>
      <c r="BI1188" s="226">
        <f>IF(N1188="nulová",J1188,0)</f>
        <v>0</v>
      </c>
      <c r="BJ1188" s="19" t="s">
        <v>80</v>
      </c>
      <c r="BK1188" s="226">
        <f>ROUND(I1188*H1188,2)</f>
        <v>0</v>
      </c>
      <c r="BL1188" s="19" t="s">
        <v>158</v>
      </c>
      <c r="BM1188" s="225" t="s">
        <v>2126</v>
      </c>
    </row>
    <row r="1189" s="2" customFormat="1">
      <c r="A1189" s="40"/>
      <c r="B1189" s="41"/>
      <c r="C1189" s="42"/>
      <c r="D1189" s="227" t="s">
        <v>160</v>
      </c>
      <c r="E1189" s="42"/>
      <c r="F1189" s="228" t="s">
        <v>418</v>
      </c>
      <c r="G1189" s="42"/>
      <c r="H1189" s="42"/>
      <c r="I1189" s="229"/>
      <c r="J1189" s="42"/>
      <c r="K1189" s="42"/>
      <c r="L1189" s="46"/>
      <c r="M1189" s="230"/>
      <c r="N1189" s="231"/>
      <c r="O1189" s="86"/>
      <c r="P1189" s="86"/>
      <c r="Q1189" s="86"/>
      <c r="R1189" s="86"/>
      <c r="S1189" s="86"/>
      <c r="T1189" s="87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T1189" s="19" t="s">
        <v>160</v>
      </c>
      <c r="AU1189" s="19" t="s">
        <v>82</v>
      </c>
    </row>
    <row r="1190" s="16" customFormat="1">
      <c r="A1190" s="16"/>
      <c r="B1190" s="270"/>
      <c r="C1190" s="271"/>
      <c r="D1190" s="227" t="s">
        <v>162</v>
      </c>
      <c r="E1190" s="272" t="s">
        <v>19</v>
      </c>
      <c r="F1190" s="273" t="s">
        <v>2127</v>
      </c>
      <c r="G1190" s="271"/>
      <c r="H1190" s="272" t="s">
        <v>19</v>
      </c>
      <c r="I1190" s="274"/>
      <c r="J1190" s="271"/>
      <c r="K1190" s="271"/>
      <c r="L1190" s="275"/>
      <c r="M1190" s="276"/>
      <c r="N1190" s="277"/>
      <c r="O1190" s="277"/>
      <c r="P1190" s="277"/>
      <c r="Q1190" s="277"/>
      <c r="R1190" s="277"/>
      <c r="S1190" s="277"/>
      <c r="T1190" s="278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T1190" s="279" t="s">
        <v>162</v>
      </c>
      <c r="AU1190" s="279" t="s">
        <v>82</v>
      </c>
      <c r="AV1190" s="16" t="s">
        <v>80</v>
      </c>
      <c r="AW1190" s="16" t="s">
        <v>33</v>
      </c>
      <c r="AX1190" s="16" t="s">
        <v>72</v>
      </c>
      <c r="AY1190" s="279" t="s">
        <v>151</v>
      </c>
    </row>
    <row r="1191" s="16" customFormat="1">
      <c r="A1191" s="16"/>
      <c r="B1191" s="270"/>
      <c r="C1191" s="271"/>
      <c r="D1191" s="227" t="s">
        <v>162</v>
      </c>
      <c r="E1191" s="272" t="s">
        <v>19</v>
      </c>
      <c r="F1191" s="273" t="s">
        <v>2128</v>
      </c>
      <c r="G1191" s="271"/>
      <c r="H1191" s="272" t="s">
        <v>19</v>
      </c>
      <c r="I1191" s="274"/>
      <c r="J1191" s="271"/>
      <c r="K1191" s="271"/>
      <c r="L1191" s="275"/>
      <c r="M1191" s="276"/>
      <c r="N1191" s="277"/>
      <c r="O1191" s="277"/>
      <c r="P1191" s="277"/>
      <c r="Q1191" s="277"/>
      <c r="R1191" s="277"/>
      <c r="S1191" s="277"/>
      <c r="T1191" s="278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T1191" s="279" t="s">
        <v>162</v>
      </c>
      <c r="AU1191" s="279" t="s">
        <v>82</v>
      </c>
      <c r="AV1191" s="16" t="s">
        <v>80</v>
      </c>
      <c r="AW1191" s="16" t="s">
        <v>33</v>
      </c>
      <c r="AX1191" s="16" t="s">
        <v>72</v>
      </c>
      <c r="AY1191" s="279" t="s">
        <v>151</v>
      </c>
    </row>
    <row r="1192" s="13" customFormat="1">
      <c r="A1192" s="13"/>
      <c r="B1192" s="232"/>
      <c r="C1192" s="233"/>
      <c r="D1192" s="227" t="s">
        <v>162</v>
      </c>
      <c r="E1192" s="234" t="s">
        <v>19</v>
      </c>
      <c r="F1192" s="235" t="s">
        <v>2129</v>
      </c>
      <c r="G1192" s="233"/>
      <c r="H1192" s="236">
        <v>64.616</v>
      </c>
      <c r="I1192" s="237"/>
      <c r="J1192" s="233"/>
      <c r="K1192" s="233"/>
      <c r="L1192" s="238"/>
      <c r="M1192" s="239"/>
      <c r="N1192" s="240"/>
      <c r="O1192" s="240"/>
      <c r="P1192" s="240"/>
      <c r="Q1192" s="240"/>
      <c r="R1192" s="240"/>
      <c r="S1192" s="240"/>
      <c r="T1192" s="241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2" t="s">
        <v>162</v>
      </c>
      <c r="AU1192" s="242" t="s">
        <v>82</v>
      </c>
      <c r="AV1192" s="13" t="s">
        <v>82</v>
      </c>
      <c r="AW1192" s="13" t="s">
        <v>33</v>
      </c>
      <c r="AX1192" s="13" t="s">
        <v>72</v>
      </c>
      <c r="AY1192" s="242" t="s">
        <v>151</v>
      </c>
    </row>
    <row r="1193" s="13" customFormat="1">
      <c r="A1193" s="13"/>
      <c r="B1193" s="232"/>
      <c r="C1193" s="233"/>
      <c r="D1193" s="227" t="s">
        <v>162</v>
      </c>
      <c r="E1193" s="234" t="s">
        <v>19</v>
      </c>
      <c r="F1193" s="235" t="s">
        <v>2130</v>
      </c>
      <c r="G1193" s="233"/>
      <c r="H1193" s="236">
        <v>0.82399999999999995</v>
      </c>
      <c r="I1193" s="237"/>
      <c r="J1193" s="233"/>
      <c r="K1193" s="233"/>
      <c r="L1193" s="238"/>
      <c r="M1193" s="239"/>
      <c r="N1193" s="240"/>
      <c r="O1193" s="240"/>
      <c r="P1193" s="240"/>
      <c r="Q1193" s="240"/>
      <c r="R1193" s="240"/>
      <c r="S1193" s="240"/>
      <c r="T1193" s="241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2" t="s">
        <v>162</v>
      </c>
      <c r="AU1193" s="242" t="s">
        <v>82</v>
      </c>
      <c r="AV1193" s="13" t="s">
        <v>82</v>
      </c>
      <c r="AW1193" s="13" t="s">
        <v>33</v>
      </c>
      <c r="AX1193" s="13" t="s">
        <v>72</v>
      </c>
      <c r="AY1193" s="242" t="s">
        <v>151</v>
      </c>
    </row>
    <row r="1194" s="13" customFormat="1">
      <c r="A1194" s="13"/>
      <c r="B1194" s="232"/>
      <c r="C1194" s="233"/>
      <c r="D1194" s="227" t="s">
        <v>162</v>
      </c>
      <c r="E1194" s="234" t="s">
        <v>19</v>
      </c>
      <c r="F1194" s="235" t="s">
        <v>2131</v>
      </c>
      <c r="G1194" s="233"/>
      <c r="H1194" s="236">
        <v>10.884</v>
      </c>
      <c r="I1194" s="237"/>
      <c r="J1194" s="233"/>
      <c r="K1194" s="233"/>
      <c r="L1194" s="238"/>
      <c r="M1194" s="239"/>
      <c r="N1194" s="240"/>
      <c r="O1194" s="240"/>
      <c r="P1194" s="240"/>
      <c r="Q1194" s="240"/>
      <c r="R1194" s="240"/>
      <c r="S1194" s="240"/>
      <c r="T1194" s="241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2" t="s">
        <v>162</v>
      </c>
      <c r="AU1194" s="242" t="s">
        <v>82</v>
      </c>
      <c r="AV1194" s="13" t="s">
        <v>82</v>
      </c>
      <c r="AW1194" s="13" t="s">
        <v>33</v>
      </c>
      <c r="AX1194" s="13" t="s">
        <v>72</v>
      </c>
      <c r="AY1194" s="242" t="s">
        <v>151</v>
      </c>
    </row>
    <row r="1195" s="13" customFormat="1">
      <c r="A1195" s="13"/>
      <c r="B1195" s="232"/>
      <c r="C1195" s="233"/>
      <c r="D1195" s="227" t="s">
        <v>162</v>
      </c>
      <c r="E1195" s="234" t="s">
        <v>19</v>
      </c>
      <c r="F1195" s="235" t="s">
        <v>2132</v>
      </c>
      <c r="G1195" s="233"/>
      <c r="H1195" s="236">
        <v>2.0680000000000001</v>
      </c>
      <c r="I1195" s="237"/>
      <c r="J1195" s="233"/>
      <c r="K1195" s="233"/>
      <c r="L1195" s="238"/>
      <c r="M1195" s="239"/>
      <c r="N1195" s="240"/>
      <c r="O1195" s="240"/>
      <c r="P1195" s="240"/>
      <c r="Q1195" s="240"/>
      <c r="R1195" s="240"/>
      <c r="S1195" s="240"/>
      <c r="T1195" s="241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2" t="s">
        <v>162</v>
      </c>
      <c r="AU1195" s="242" t="s">
        <v>82</v>
      </c>
      <c r="AV1195" s="13" t="s">
        <v>82</v>
      </c>
      <c r="AW1195" s="13" t="s">
        <v>33</v>
      </c>
      <c r="AX1195" s="13" t="s">
        <v>72</v>
      </c>
      <c r="AY1195" s="242" t="s">
        <v>151</v>
      </c>
    </row>
    <row r="1196" s="13" customFormat="1">
      <c r="A1196" s="13"/>
      <c r="B1196" s="232"/>
      <c r="C1196" s="233"/>
      <c r="D1196" s="227" t="s">
        <v>162</v>
      </c>
      <c r="E1196" s="234" t="s">
        <v>19</v>
      </c>
      <c r="F1196" s="235" t="s">
        <v>2133</v>
      </c>
      <c r="G1196" s="233"/>
      <c r="H1196" s="236">
        <v>119.94</v>
      </c>
      <c r="I1196" s="237"/>
      <c r="J1196" s="233"/>
      <c r="K1196" s="233"/>
      <c r="L1196" s="238"/>
      <c r="M1196" s="239"/>
      <c r="N1196" s="240"/>
      <c r="O1196" s="240"/>
      <c r="P1196" s="240"/>
      <c r="Q1196" s="240"/>
      <c r="R1196" s="240"/>
      <c r="S1196" s="240"/>
      <c r="T1196" s="241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2" t="s">
        <v>162</v>
      </c>
      <c r="AU1196" s="242" t="s">
        <v>82</v>
      </c>
      <c r="AV1196" s="13" t="s">
        <v>82</v>
      </c>
      <c r="AW1196" s="13" t="s">
        <v>33</v>
      </c>
      <c r="AX1196" s="13" t="s">
        <v>72</v>
      </c>
      <c r="AY1196" s="242" t="s">
        <v>151</v>
      </c>
    </row>
    <row r="1197" s="15" customFormat="1">
      <c r="A1197" s="15"/>
      <c r="B1197" s="255"/>
      <c r="C1197" s="256"/>
      <c r="D1197" s="227" t="s">
        <v>162</v>
      </c>
      <c r="E1197" s="257" t="s">
        <v>19</v>
      </c>
      <c r="F1197" s="258" t="s">
        <v>393</v>
      </c>
      <c r="G1197" s="256"/>
      <c r="H1197" s="259">
        <v>198.33199999999999</v>
      </c>
      <c r="I1197" s="260"/>
      <c r="J1197" s="256"/>
      <c r="K1197" s="256"/>
      <c r="L1197" s="261"/>
      <c r="M1197" s="262"/>
      <c r="N1197" s="263"/>
      <c r="O1197" s="263"/>
      <c r="P1197" s="263"/>
      <c r="Q1197" s="263"/>
      <c r="R1197" s="263"/>
      <c r="S1197" s="263"/>
      <c r="T1197" s="264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T1197" s="265" t="s">
        <v>162</v>
      </c>
      <c r="AU1197" s="265" t="s">
        <v>82</v>
      </c>
      <c r="AV1197" s="15" t="s">
        <v>169</v>
      </c>
      <c r="AW1197" s="15" t="s">
        <v>33</v>
      </c>
      <c r="AX1197" s="15" t="s">
        <v>72</v>
      </c>
      <c r="AY1197" s="265" t="s">
        <v>151</v>
      </c>
    </row>
    <row r="1198" s="16" customFormat="1">
      <c r="A1198" s="16"/>
      <c r="B1198" s="270"/>
      <c r="C1198" s="271"/>
      <c r="D1198" s="227" t="s">
        <v>162</v>
      </c>
      <c r="E1198" s="272" t="s">
        <v>19</v>
      </c>
      <c r="F1198" s="273" t="s">
        <v>2134</v>
      </c>
      <c r="G1198" s="271"/>
      <c r="H1198" s="272" t="s">
        <v>19</v>
      </c>
      <c r="I1198" s="274"/>
      <c r="J1198" s="271"/>
      <c r="K1198" s="271"/>
      <c r="L1198" s="275"/>
      <c r="M1198" s="276"/>
      <c r="N1198" s="277"/>
      <c r="O1198" s="277"/>
      <c r="P1198" s="277"/>
      <c r="Q1198" s="277"/>
      <c r="R1198" s="277"/>
      <c r="S1198" s="277"/>
      <c r="T1198" s="278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T1198" s="279" t="s">
        <v>162</v>
      </c>
      <c r="AU1198" s="279" t="s">
        <v>82</v>
      </c>
      <c r="AV1198" s="16" t="s">
        <v>80</v>
      </c>
      <c r="AW1198" s="16" t="s">
        <v>33</v>
      </c>
      <c r="AX1198" s="16" t="s">
        <v>72</v>
      </c>
      <c r="AY1198" s="279" t="s">
        <v>151</v>
      </c>
    </row>
    <row r="1199" s="16" customFormat="1">
      <c r="A1199" s="16"/>
      <c r="B1199" s="270"/>
      <c r="C1199" s="271"/>
      <c r="D1199" s="227" t="s">
        <v>162</v>
      </c>
      <c r="E1199" s="272" t="s">
        <v>19</v>
      </c>
      <c r="F1199" s="273" t="s">
        <v>2135</v>
      </c>
      <c r="G1199" s="271"/>
      <c r="H1199" s="272" t="s">
        <v>19</v>
      </c>
      <c r="I1199" s="274"/>
      <c r="J1199" s="271"/>
      <c r="K1199" s="271"/>
      <c r="L1199" s="275"/>
      <c r="M1199" s="276"/>
      <c r="N1199" s="277"/>
      <c r="O1199" s="277"/>
      <c r="P1199" s="277"/>
      <c r="Q1199" s="277"/>
      <c r="R1199" s="277"/>
      <c r="S1199" s="277"/>
      <c r="T1199" s="278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T1199" s="279" t="s">
        <v>162</v>
      </c>
      <c r="AU1199" s="279" t="s">
        <v>82</v>
      </c>
      <c r="AV1199" s="16" t="s">
        <v>80</v>
      </c>
      <c r="AW1199" s="16" t="s">
        <v>33</v>
      </c>
      <c r="AX1199" s="16" t="s">
        <v>72</v>
      </c>
      <c r="AY1199" s="279" t="s">
        <v>151</v>
      </c>
    </row>
    <row r="1200" s="13" customFormat="1">
      <c r="A1200" s="13"/>
      <c r="B1200" s="232"/>
      <c r="C1200" s="233"/>
      <c r="D1200" s="227" t="s">
        <v>162</v>
      </c>
      <c r="E1200" s="234" t="s">
        <v>19</v>
      </c>
      <c r="F1200" s="235" t="s">
        <v>2136</v>
      </c>
      <c r="G1200" s="233"/>
      <c r="H1200" s="236">
        <v>406.017</v>
      </c>
      <c r="I1200" s="237"/>
      <c r="J1200" s="233"/>
      <c r="K1200" s="233"/>
      <c r="L1200" s="238"/>
      <c r="M1200" s="239"/>
      <c r="N1200" s="240"/>
      <c r="O1200" s="240"/>
      <c r="P1200" s="240"/>
      <c r="Q1200" s="240"/>
      <c r="R1200" s="240"/>
      <c r="S1200" s="240"/>
      <c r="T1200" s="241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2" t="s">
        <v>162</v>
      </c>
      <c r="AU1200" s="242" t="s">
        <v>82</v>
      </c>
      <c r="AV1200" s="13" t="s">
        <v>82</v>
      </c>
      <c r="AW1200" s="13" t="s">
        <v>33</v>
      </c>
      <c r="AX1200" s="13" t="s">
        <v>72</v>
      </c>
      <c r="AY1200" s="242" t="s">
        <v>151</v>
      </c>
    </row>
    <row r="1201" s="15" customFormat="1">
      <c r="A1201" s="15"/>
      <c r="B1201" s="255"/>
      <c r="C1201" s="256"/>
      <c r="D1201" s="227" t="s">
        <v>162</v>
      </c>
      <c r="E1201" s="257" t="s">
        <v>19</v>
      </c>
      <c r="F1201" s="258" t="s">
        <v>393</v>
      </c>
      <c r="G1201" s="256"/>
      <c r="H1201" s="259">
        <v>406.017</v>
      </c>
      <c r="I1201" s="260"/>
      <c r="J1201" s="256"/>
      <c r="K1201" s="256"/>
      <c r="L1201" s="261"/>
      <c r="M1201" s="262"/>
      <c r="N1201" s="263"/>
      <c r="O1201" s="263"/>
      <c r="P1201" s="263"/>
      <c r="Q1201" s="263"/>
      <c r="R1201" s="263"/>
      <c r="S1201" s="263"/>
      <c r="T1201" s="264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65" t="s">
        <v>162</v>
      </c>
      <c r="AU1201" s="265" t="s">
        <v>82</v>
      </c>
      <c r="AV1201" s="15" t="s">
        <v>169</v>
      </c>
      <c r="AW1201" s="15" t="s">
        <v>33</v>
      </c>
      <c r="AX1201" s="15" t="s">
        <v>72</v>
      </c>
      <c r="AY1201" s="265" t="s">
        <v>151</v>
      </c>
    </row>
    <row r="1202" s="16" customFormat="1">
      <c r="A1202" s="16"/>
      <c r="B1202" s="270"/>
      <c r="C1202" s="271"/>
      <c r="D1202" s="227" t="s">
        <v>162</v>
      </c>
      <c r="E1202" s="272" t="s">
        <v>19</v>
      </c>
      <c r="F1202" s="273" t="s">
        <v>2137</v>
      </c>
      <c r="G1202" s="271"/>
      <c r="H1202" s="272" t="s">
        <v>19</v>
      </c>
      <c r="I1202" s="274"/>
      <c r="J1202" s="271"/>
      <c r="K1202" s="271"/>
      <c r="L1202" s="275"/>
      <c r="M1202" s="276"/>
      <c r="N1202" s="277"/>
      <c r="O1202" s="277"/>
      <c r="P1202" s="277"/>
      <c r="Q1202" s="277"/>
      <c r="R1202" s="277"/>
      <c r="S1202" s="277"/>
      <c r="T1202" s="278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T1202" s="279" t="s">
        <v>162</v>
      </c>
      <c r="AU1202" s="279" t="s">
        <v>82</v>
      </c>
      <c r="AV1202" s="16" t="s">
        <v>80</v>
      </c>
      <c r="AW1202" s="16" t="s">
        <v>33</v>
      </c>
      <c r="AX1202" s="16" t="s">
        <v>72</v>
      </c>
      <c r="AY1202" s="279" t="s">
        <v>151</v>
      </c>
    </row>
    <row r="1203" s="16" customFormat="1">
      <c r="A1203" s="16"/>
      <c r="B1203" s="270"/>
      <c r="C1203" s="271"/>
      <c r="D1203" s="227" t="s">
        <v>162</v>
      </c>
      <c r="E1203" s="272" t="s">
        <v>19</v>
      </c>
      <c r="F1203" s="273" t="s">
        <v>2135</v>
      </c>
      <c r="G1203" s="271"/>
      <c r="H1203" s="272" t="s">
        <v>19</v>
      </c>
      <c r="I1203" s="274"/>
      <c r="J1203" s="271"/>
      <c r="K1203" s="271"/>
      <c r="L1203" s="275"/>
      <c r="M1203" s="276"/>
      <c r="N1203" s="277"/>
      <c r="O1203" s="277"/>
      <c r="P1203" s="277"/>
      <c r="Q1203" s="277"/>
      <c r="R1203" s="277"/>
      <c r="S1203" s="277"/>
      <c r="T1203" s="278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T1203" s="279" t="s">
        <v>162</v>
      </c>
      <c r="AU1203" s="279" t="s">
        <v>82</v>
      </c>
      <c r="AV1203" s="16" t="s">
        <v>80</v>
      </c>
      <c r="AW1203" s="16" t="s">
        <v>33</v>
      </c>
      <c r="AX1203" s="16" t="s">
        <v>72</v>
      </c>
      <c r="AY1203" s="279" t="s">
        <v>151</v>
      </c>
    </row>
    <row r="1204" s="13" customFormat="1">
      <c r="A1204" s="13"/>
      <c r="B1204" s="232"/>
      <c r="C1204" s="233"/>
      <c r="D1204" s="227" t="s">
        <v>162</v>
      </c>
      <c r="E1204" s="234" t="s">
        <v>19</v>
      </c>
      <c r="F1204" s="235" t="s">
        <v>2138</v>
      </c>
      <c r="G1204" s="233"/>
      <c r="H1204" s="236">
        <v>157.52699999999999</v>
      </c>
      <c r="I1204" s="237"/>
      <c r="J1204" s="233"/>
      <c r="K1204" s="233"/>
      <c r="L1204" s="238"/>
      <c r="M1204" s="239"/>
      <c r="N1204" s="240"/>
      <c r="O1204" s="240"/>
      <c r="P1204" s="240"/>
      <c r="Q1204" s="240"/>
      <c r="R1204" s="240"/>
      <c r="S1204" s="240"/>
      <c r="T1204" s="241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2" t="s">
        <v>162</v>
      </c>
      <c r="AU1204" s="242" t="s">
        <v>82</v>
      </c>
      <c r="AV1204" s="13" t="s">
        <v>82</v>
      </c>
      <c r="AW1204" s="13" t="s">
        <v>33</v>
      </c>
      <c r="AX1204" s="13" t="s">
        <v>72</v>
      </c>
      <c r="AY1204" s="242" t="s">
        <v>151</v>
      </c>
    </row>
    <row r="1205" s="15" customFormat="1">
      <c r="A1205" s="15"/>
      <c r="B1205" s="255"/>
      <c r="C1205" s="256"/>
      <c r="D1205" s="227" t="s">
        <v>162</v>
      </c>
      <c r="E1205" s="257" t="s">
        <v>19</v>
      </c>
      <c r="F1205" s="258" t="s">
        <v>393</v>
      </c>
      <c r="G1205" s="256"/>
      <c r="H1205" s="259">
        <v>157.52699999999999</v>
      </c>
      <c r="I1205" s="260"/>
      <c r="J1205" s="256"/>
      <c r="K1205" s="256"/>
      <c r="L1205" s="261"/>
      <c r="M1205" s="262"/>
      <c r="N1205" s="263"/>
      <c r="O1205" s="263"/>
      <c r="P1205" s="263"/>
      <c r="Q1205" s="263"/>
      <c r="R1205" s="263"/>
      <c r="S1205" s="263"/>
      <c r="T1205" s="264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T1205" s="265" t="s">
        <v>162</v>
      </c>
      <c r="AU1205" s="265" t="s">
        <v>82</v>
      </c>
      <c r="AV1205" s="15" t="s">
        <v>169</v>
      </c>
      <c r="AW1205" s="15" t="s">
        <v>33</v>
      </c>
      <c r="AX1205" s="15" t="s">
        <v>72</v>
      </c>
      <c r="AY1205" s="265" t="s">
        <v>151</v>
      </c>
    </row>
    <row r="1206" s="16" customFormat="1">
      <c r="A1206" s="16"/>
      <c r="B1206" s="270"/>
      <c r="C1206" s="271"/>
      <c r="D1206" s="227" t="s">
        <v>162</v>
      </c>
      <c r="E1206" s="272" t="s">
        <v>19</v>
      </c>
      <c r="F1206" s="273" t="s">
        <v>2139</v>
      </c>
      <c r="G1206" s="271"/>
      <c r="H1206" s="272" t="s">
        <v>19</v>
      </c>
      <c r="I1206" s="274"/>
      <c r="J1206" s="271"/>
      <c r="K1206" s="271"/>
      <c r="L1206" s="275"/>
      <c r="M1206" s="276"/>
      <c r="N1206" s="277"/>
      <c r="O1206" s="277"/>
      <c r="P1206" s="277"/>
      <c r="Q1206" s="277"/>
      <c r="R1206" s="277"/>
      <c r="S1206" s="277"/>
      <c r="T1206" s="278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T1206" s="279" t="s">
        <v>162</v>
      </c>
      <c r="AU1206" s="279" t="s">
        <v>82</v>
      </c>
      <c r="AV1206" s="16" t="s">
        <v>80</v>
      </c>
      <c r="AW1206" s="16" t="s">
        <v>33</v>
      </c>
      <c r="AX1206" s="16" t="s">
        <v>72</v>
      </c>
      <c r="AY1206" s="279" t="s">
        <v>151</v>
      </c>
    </row>
    <row r="1207" s="13" customFormat="1">
      <c r="A1207" s="13"/>
      <c r="B1207" s="232"/>
      <c r="C1207" s="233"/>
      <c r="D1207" s="227" t="s">
        <v>162</v>
      </c>
      <c r="E1207" s="234" t="s">
        <v>19</v>
      </c>
      <c r="F1207" s="235" t="s">
        <v>2140</v>
      </c>
      <c r="G1207" s="233"/>
      <c r="H1207" s="236">
        <v>7.1799999999999997</v>
      </c>
      <c r="I1207" s="237"/>
      <c r="J1207" s="233"/>
      <c r="K1207" s="233"/>
      <c r="L1207" s="238"/>
      <c r="M1207" s="239"/>
      <c r="N1207" s="240"/>
      <c r="O1207" s="240"/>
      <c r="P1207" s="240"/>
      <c r="Q1207" s="240"/>
      <c r="R1207" s="240"/>
      <c r="S1207" s="240"/>
      <c r="T1207" s="241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2" t="s">
        <v>162</v>
      </c>
      <c r="AU1207" s="242" t="s">
        <v>82</v>
      </c>
      <c r="AV1207" s="13" t="s">
        <v>82</v>
      </c>
      <c r="AW1207" s="13" t="s">
        <v>33</v>
      </c>
      <c r="AX1207" s="13" t="s">
        <v>72</v>
      </c>
      <c r="AY1207" s="242" t="s">
        <v>151</v>
      </c>
    </row>
    <row r="1208" s="15" customFormat="1">
      <c r="A1208" s="15"/>
      <c r="B1208" s="255"/>
      <c r="C1208" s="256"/>
      <c r="D1208" s="227" t="s">
        <v>162</v>
      </c>
      <c r="E1208" s="257" t="s">
        <v>19</v>
      </c>
      <c r="F1208" s="258" t="s">
        <v>393</v>
      </c>
      <c r="G1208" s="256"/>
      <c r="H1208" s="259">
        <v>7.1799999999999997</v>
      </c>
      <c r="I1208" s="260"/>
      <c r="J1208" s="256"/>
      <c r="K1208" s="256"/>
      <c r="L1208" s="261"/>
      <c r="M1208" s="262"/>
      <c r="N1208" s="263"/>
      <c r="O1208" s="263"/>
      <c r="P1208" s="263"/>
      <c r="Q1208" s="263"/>
      <c r="R1208" s="263"/>
      <c r="S1208" s="263"/>
      <c r="T1208" s="264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65" t="s">
        <v>162</v>
      </c>
      <c r="AU1208" s="265" t="s">
        <v>82</v>
      </c>
      <c r="AV1208" s="15" t="s">
        <v>169</v>
      </c>
      <c r="AW1208" s="15" t="s">
        <v>33</v>
      </c>
      <c r="AX1208" s="15" t="s">
        <v>72</v>
      </c>
      <c r="AY1208" s="265" t="s">
        <v>151</v>
      </c>
    </row>
    <row r="1209" s="16" customFormat="1">
      <c r="A1209" s="16"/>
      <c r="B1209" s="270"/>
      <c r="C1209" s="271"/>
      <c r="D1209" s="227" t="s">
        <v>162</v>
      </c>
      <c r="E1209" s="272" t="s">
        <v>19</v>
      </c>
      <c r="F1209" s="273" t="s">
        <v>2141</v>
      </c>
      <c r="G1209" s="271"/>
      <c r="H1209" s="272" t="s">
        <v>19</v>
      </c>
      <c r="I1209" s="274"/>
      <c r="J1209" s="271"/>
      <c r="K1209" s="271"/>
      <c r="L1209" s="275"/>
      <c r="M1209" s="276"/>
      <c r="N1209" s="277"/>
      <c r="O1209" s="277"/>
      <c r="P1209" s="277"/>
      <c r="Q1209" s="277"/>
      <c r="R1209" s="277"/>
      <c r="S1209" s="277"/>
      <c r="T1209" s="278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T1209" s="279" t="s">
        <v>162</v>
      </c>
      <c r="AU1209" s="279" t="s">
        <v>82</v>
      </c>
      <c r="AV1209" s="16" t="s">
        <v>80</v>
      </c>
      <c r="AW1209" s="16" t="s">
        <v>33</v>
      </c>
      <c r="AX1209" s="16" t="s">
        <v>72</v>
      </c>
      <c r="AY1209" s="279" t="s">
        <v>151</v>
      </c>
    </row>
    <row r="1210" s="13" customFormat="1">
      <c r="A1210" s="13"/>
      <c r="B1210" s="232"/>
      <c r="C1210" s="233"/>
      <c r="D1210" s="227" t="s">
        <v>162</v>
      </c>
      <c r="E1210" s="234" t="s">
        <v>19</v>
      </c>
      <c r="F1210" s="235" t="s">
        <v>2142</v>
      </c>
      <c r="G1210" s="233"/>
      <c r="H1210" s="236">
        <v>79.596000000000004</v>
      </c>
      <c r="I1210" s="237"/>
      <c r="J1210" s="233"/>
      <c r="K1210" s="233"/>
      <c r="L1210" s="238"/>
      <c r="M1210" s="239"/>
      <c r="N1210" s="240"/>
      <c r="O1210" s="240"/>
      <c r="P1210" s="240"/>
      <c r="Q1210" s="240"/>
      <c r="R1210" s="240"/>
      <c r="S1210" s="240"/>
      <c r="T1210" s="241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2" t="s">
        <v>162</v>
      </c>
      <c r="AU1210" s="242" t="s">
        <v>82</v>
      </c>
      <c r="AV1210" s="13" t="s">
        <v>82</v>
      </c>
      <c r="AW1210" s="13" t="s">
        <v>33</v>
      </c>
      <c r="AX1210" s="13" t="s">
        <v>72</v>
      </c>
      <c r="AY1210" s="242" t="s">
        <v>151</v>
      </c>
    </row>
    <row r="1211" s="16" customFormat="1">
      <c r="A1211" s="16"/>
      <c r="B1211" s="270"/>
      <c r="C1211" s="271"/>
      <c r="D1211" s="227" t="s">
        <v>162</v>
      </c>
      <c r="E1211" s="272" t="s">
        <v>19</v>
      </c>
      <c r="F1211" s="273" t="s">
        <v>2143</v>
      </c>
      <c r="G1211" s="271"/>
      <c r="H1211" s="272" t="s">
        <v>19</v>
      </c>
      <c r="I1211" s="274"/>
      <c r="J1211" s="271"/>
      <c r="K1211" s="271"/>
      <c r="L1211" s="275"/>
      <c r="M1211" s="276"/>
      <c r="N1211" s="277"/>
      <c r="O1211" s="277"/>
      <c r="P1211" s="277"/>
      <c r="Q1211" s="277"/>
      <c r="R1211" s="277"/>
      <c r="S1211" s="277"/>
      <c r="T1211" s="278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T1211" s="279" t="s">
        <v>162</v>
      </c>
      <c r="AU1211" s="279" t="s">
        <v>82</v>
      </c>
      <c r="AV1211" s="16" t="s">
        <v>80</v>
      </c>
      <c r="AW1211" s="16" t="s">
        <v>33</v>
      </c>
      <c r="AX1211" s="16" t="s">
        <v>72</v>
      </c>
      <c r="AY1211" s="279" t="s">
        <v>151</v>
      </c>
    </row>
    <row r="1212" s="13" customFormat="1">
      <c r="A1212" s="13"/>
      <c r="B1212" s="232"/>
      <c r="C1212" s="233"/>
      <c r="D1212" s="227" t="s">
        <v>162</v>
      </c>
      <c r="E1212" s="234" t="s">
        <v>19</v>
      </c>
      <c r="F1212" s="235" t="s">
        <v>2144</v>
      </c>
      <c r="G1212" s="233"/>
      <c r="H1212" s="236">
        <v>50.354999999999997</v>
      </c>
      <c r="I1212" s="237"/>
      <c r="J1212" s="233"/>
      <c r="K1212" s="233"/>
      <c r="L1212" s="238"/>
      <c r="M1212" s="239"/>
      <c r="N1212" s="240"/>
      <c r="O1212" s="240"/>
      <c r="P1212" s="240"/>
      <c r="Q1212" s="240"/>
      <c r="R1212" s="240"/>
      <c r="S1212" s="240"/>
      <c r="T1212" s="241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2" t="s">
        <v>162</v>
      </c>
      <c r="AU1212" s="242" t="s">
        <v>82</v>
      </c>
      <c r="AV1212" s="13" t="s">
        <v>82</v>
      </c>
      <c r="AW1212" s="13" t="s">
        <v>33</v>
      </c>
      <c r="AX1212" s="13" t="s">
        <v>72</v>
      </c>
      <c r="AY1212" s="242" t="s">
        <v>151</v>
      </c>
    </row>
    <row r="1213" s="15" customFormat="1">
      <c r="A1213" s="15"/>
      <c r="B1213" s="255"/>
      <c r="C1213" s="256"/>
      <c r="D1213" s="227" t="s">
        <v>162</v>
      </c>
      <c r="E1213" s="257" t="s">
        <v>19</v>
      </c>
      <c r="F1213" s="258" t="s">
        <v>393</v>
      </c>
      <c r="G1213" s="256"/>
      <c r="H1213" s="259">
        <v>129.95099999999999</v>
      </c>
      <c r="I1213" s="260"/>
      <c r="J1213" s="256"/>
      <c r="K1213" s="256"/>
      <c r="L1213" s="261"/>
      <c r="M1213" s="262"/>
      <c r="N1213" s="263"/>
      <c r="O1213" s="263"/>
      <c r="P1213" s="263"/>
      <c r="Q1213" s="263"/>
      <c r="R1213" s="263"/>
      <c r="S1213" s="263"/>
      <c r="T1213" s="264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T1213" s="265" t="s">
        <v>162</v>
      </c>
      <c r="AU1213" s="265" t="s">
        <v>82</v>
      </c>
      <c r="AV1213" s="15" t="s">
        <v>169</v>
      </c>
      <c r="AW1213" s="15" t="s">
        <v>33</v>
      </c>
      <c r="AX1213" s="15" t="s">
        <v>72</v>
      </c>
      <c r="AY1213" s="265" t="s">
        <v>151</v>
      </c>
    </row>
    <row r="1214" s="16" customFormat="1">
      <c r="A1214" s="16"/>
      <c r="B1214" s="270"/>
      <c r="C1214" s="271"/>
      <c r="D1214" s="227" t="s">
        <v>162</v>
      </c>
      <c r="E1214" s="272" t="s">
        <v>19</v>
      </c>
      <c r="F1214" s="273" t="s">
        <v>2145</v>
      </c>
      <c r="G1214" s="271"/>
      <c r="H1214" s="272" t="s">
        <v>19</v>
      </c>
      <c r="I1214" s="274"/>
      <c r="J1214" s="271"/>
      <c r="K1214" s="271"/>
      <c r="L1214" s="275"/>
      <c r="M1214" s="276"/>
      <c r="N1214" s="277"/>
      <c r="O1214" s="277"/>
      <c r="P1214" s="277"/>
      <c r="Q1214" s="277"/>
      <c r="R1214" s="277"/>
      <c r="S1214" s="277"/>
      <c r="T1214" s="278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T1214" s="279" t="s">
        <v>162</v>
      </c>
      <c r="AU1214" s="279" t="s">
        <v>82</v>
      </c>
      <c r="AV1214" s="16" t="s">
        <v>80</v>
      </c>
      <c r="AW1214" s="16" t="s">
        <v>33</v>
      </c>
      <c r="AX1214" s="16" t="s">
        <v>72</v>
      </c>
      <c r="AY1214" s="279" t="s">
        <v>151</v>
      </c>
    </row>
    <row r="1215" s="13" customFormat="1">
      <c r="A1215" s="13"/>
      <c r="B1215" s="232"/>
      <c r="C1215" s="233"/>
      <c r="D1215" s="227" t="s">
        <v>162</v>
      </c>
      <c r="E1215" s="234" t="s">
        <v>19</v>
      </c>
      <c r="F1215" s="235" t="s">
        <v>2146</v>
      </c>
      <c r="G1215" s="233"/>
      <c r="H1215" s="236">
        <v>146.48400000000001</v>
      </c>
      <c r="I1215" s="237"/>
      <c r="J1215" s="233"/>
      <c r="K1215" s="233"/>
      <c r="L1215" s="238"/>
      <c r="M1215" s="239"/>
      <c r="N1215" s="240"/>
      <c r="O1215" s="240"/>
      <c r="P1215" s="240"/>
      <c r="Q1215" s="240"/>
      <c r="R1215" s="240"/>
      <c r="S1215" s="240"/>
      <c r="T1215" s="241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2" t="s">
        <v>162</v>
      </c>
      <c r="AU1215" s="242" t="s">
        <v>82</v>
      </c>
      <c r="AV1215" s="13" t="s">
        <v>82</v>
      </c>
      <c r="AW1215" s="13" t="s">
        <v>33</v>
      </c>
      <c r="AX1215" s="13" t="s">
        <v>72</v>
      </c>
      <c r="AY1215" s="242" t="s">
        <v>151</v>
      </c>
    </row>
    <row r="1216" s="15" customFormat="1">
      <c r="A1216" s="15"/>
      <c r="B1216" s="255"/>
      <c r="C1216" s="256"/>
      <c r="D1216" s="227" t="s">
        <v>162</v>
      </c>
      <c r="E1216" s="257" t="s">
        <v>19</v>
      </c>
      <c r="F1216" s="258" t="s">
        <v>393</v>
      </c>
      <c r="G1216" s="256"/>
      <c r="H1216" s="259">
        <v>146.48400000000001</v>
      </c>
      <c r="I1216" s="260"/>
      <c r="J1216" s="256"/>
      <c r="K1216" s="256"/>
      <c r="L1216" s="261"/>
      <c r="M1216" s="262"/>
      <c r="N1216" s="263"/>
      <c r="O1216" s="263"/>
      <c r="P1216" s="263"/>
      <c r="Q1216" s="263"/>
      <c r="R1216" s="263"/>
      <c r="S1216" s="263"/>
      <c r="T1216" s="264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65" t="s">
        <v>162</v>
      </c>
      <c r="AU1216" s="265" t="s">
        <v>82</v>
      </c>
      <c r="AV1216" s="15" t="s">
        <v>169</v>
      </c>
      <c r="AW1216" s="15" t="s">
        <v>33</v>
      </c>
      <c r="AX1216" s="15" t="s">
        <v>72</v>
      </c>
      <c r="AY1216" s="265" t="s">
        <v>151</v>
      </c>
    </row>
    <row r="1217" s="14" customFormat="1">
      <c r="A1217" s="14"/>
      <c r="B1217" s="244"/>
      <c r="C1217" s="245"/>
      <c r="D1217" s="227" t="s">
        <v>162</v>
      </c>
      <c r="E1217" s="246" t="s">
        <v>19</v>
      </c>
      <c r="F1217" s="247" t="s">
        <v>204</v>
      </c>
      <c r="G1217" s="245"/>
      <c r="H1217" s="248">
        <v>1045.491</v>
      </c>
      <c r="I1217" s="249"/>
      <c r="J1217" s="245"/>
      <c r="K1217" s="245"/>
      <c r="L1217" s="250"/>
      <c r="M1217" s="251"/>
      <c r="N1217" s="252"/>
      <c r="O1217" s="252"/>
      <c r="P1217" s="252"/>
      <c r="Q1217" s="252"/>
      <c r="R1217" s="252"/>
      <c r="S1217" s="252"/>
      <c r="T1217" s="253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54" t="s">
        <v>162</v>
      </c>
      <c r="AU1217" s="254" t="s">
        <v>82</v>
      </c>
      <c r="AV1217" s="14" t="s">
        <v>158</v>
      </c>
      <c r="AW1217" s="14" t="s">
        <v>33</v>
      </c>
      <c r="AX1217" s="14" t="s">
        <v>80</v>
      </c>
      <c r="AY1217" s="254" t="s">
        <v>151</v>
      </c>
    </row>
    <row r="1218" s="2" customFormat="1" ht="21.75" customHeight="1">
      <c r="A1218" s="40"/>
      <c r="B1218" s="41"/>
      <c r="C1218" s="214" t="s">
        <v>2147</v>
      </c>
      <c r="D1218" s="214" t="s">
        <v>153</v>
      </c>
      <c r="E1218" s="215" t="s">
        <v>421</v>
      </c>
      <c r="F1218" s="216" t="s">
        <v>422</v>
      </c>
      <c r="G1218" s="217" t="s">
        <v>405</v>
      </c>
      <c r="H1218" s="218">
        <v>55.597000000000001</v>
      </c>
      <c r="I1218" s="219"/>
      <c r="J1218" s="220">
        <f>ROUND(I1218*H1218,2)</f>
        <v>0</v>
      </c>
      <c r="K1218" s="216" t="s">
        <v>157</v>
      </c>
      <c r="L1218" s="46"/>
      <c r="M1218" s="221" t="s">
        <v>19</v>
      </c>
      <c r="N1218" s="222" t="s">
        <v>43</v>
      </c>
      <c r="O1218" s="86"/>
      <c r="P1218" s="223">
        <f>O1218*H1218</f>
        <v>0</v>
      </c>
      <c r="Q1218" s="223">
        <v>0</v>
      </c>
      <c r="R1218" s="223">
        <f>Q1218*H1218</f>
        <v>0</v>
      </c>
      <c r="S1218" s="223">
        <v>0</v>
      </c>
      <c r="T1218" s="224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5" t="s">
        <v>158</v>
      </c>
      <c r="AT1218" s="225" t="s">
        <v>153</v>
      </c>
      <c r="AU1218" s="225" t="s">
        <v>82</v>
      </c>
      <c r="AY1218" s="19" t="s">
        <v>151</v>
      </c>
      <c r="BE1218" s="226">
        <f>IF(N1218="základní",J1218,0)</f>
        <v>0</v>
      </c>
      <c r="BF1218" s="226">
        <f>IF(N1218="snížená",J1218,0)</f>
        <v>0</v>
      </c>
      <c r="BG1218" s="226">
        <f>IF(N1218="zákl. přenesená",J1218,0)</f>
        <v>0</v>
      </c>
      <c r="BH1218" s="226">
        <f>IF(N1218="sníž. přenesená",J1218,0)</f>
        <v>0</v>
      </c>
      <c r="BI1218" s="226">
        <f>IF(N1218="nulová",J1218,0)</f>
        <v>0</v>
      </c>
      <c r="BJ1218" s="19" t="s">
        <v>80</v>
      </c>
      <c r="BK1218" s="226">
        <f>ROUND(I1218*H1218,2)</f>
        <v>0</v>
      </c>
      <c r="BL1218" s="19" t="s">
        <v>158</v>
      </c>
      <c r="BM1218" s="225" t="s">
        <v>2148</v>
      </c>
    </row>
    <row r="1219" s="2" customFormat="1">
      <c r="A1219" s="40"/>
      <c r="B1219" s="41"/>
      <c r="C1219" s="42"/>
      <c r="D1219" s="227" t="s">
        <v>160</v>
      </c>
      <c r="E1219" s="42"/>
      <c r="F1219" s="228" t="s">
        <v>424</v>
      </c>
      <c r="G1219" s="42"/>
      <c r="H1219" s="42"/>
      <c r="I1219" s="229"/>
      <c r="J1219" s="42"/>
      <c r="K1219" s="42"/>
      <c r="L1219" s="46"/>
      <c r="M1219" s="230"/>
      <c r="N1219" s="231"/>
      <c r="O1219" s="86"/>
      <c r="P1219" s="86"/>
      <c r="Q1219" s="86"/>
      <c r="R1219" s="86"/>
      <c r="S1219" s="86"/>
      <c r="T1219" s="87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T1219" s="19" t="s">
        <v>160</v>
      </c>
      <c r="AU1219" s="19" t="s">
        <v>82</v>
      </c>
    </row>
    <row r="1220" s="13" customFormat="1">
      <c r="A1220" s="13"/>
      <c r="B1220" s="232"/>
      <c r="C1220" s="233"/>
      <c r="D1220" s="227" t="s">
        <v>162</v>
      </c>
      <c r="E1220" s="234" t="s">
        <v>19</v>
      </c>
      <c r="F1220" s="235" t="s">
        <v>2149</v>
      </c>
      <c r="G1220" s="233"/>
      <c r="H1220" s="236">
        <v>37.390999999999998</v>
      </c>
      <c r="I1220" s="237"/>
      <c r="J1220" s="233"/>
      <c r="K1220" s="233"/>
      <c r="L1220" s="238"/>
      <c r="M1220" s="239"/>
      <c r="N1220" s="240"/>
      <c r="O1220" s="240"/>
      <c r="P1220" s="240"/>
      <c r="Q1220" s="240"/>
      <c r="R1220" s="240"/>
      <c r="S1220" s="240"/>
      <c r="T1220" s="24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2" t="s">
        <v>162</v>
      </c>
      <c r="AU1220" s="242" t="s">
        <v>82</v>
      </c>
      <c r="AV1220" s="13" t="s">
        <v>82</v>
      </c>
      <c r="AW1220" s="13" t="s">
        <v>33</v>
      </c>
      <c r="AX1220" s="13" t="s">
        <v>72</v>
      </c>
      <c r="AY1220" s="242" t="s">
        <v>151</v>
      </c>
    </row>
    <row r="1221" s="13" customFormat="1">
      <c r="A1221" s="13"/>
      <c r="B1221" s="232"/>
      <c r="C1221" s="233"/>
      <c r="D1221" s="227" t="s">
        <v>162</v>
      </c>
      <c r="E1221" s="234" t="s">
        <v>19</v>
      </c>
      <c r="F1221" s="235" t="s">
        <v>2150</v>
      </c>
      <c r="G1221" s="233"/>
      <c r="H1221" s="236">
        <v>1.9299999999999999</v>
      </c>
      <c r="I1221" s="237"/>
      <c r="J1221" s="233"/>
      <c r="K1221" s="233"/>
      <c r="L1221" s="238"/>
      <c r="M1221" s="239"/>
      <c r="N1221" s="240"/>
      <c r="O1221" s="240"/>
      <c r="P1221" s="240"/>
      <c r="Q1221" s="240"/>
      <c r="R1221" s="240"/>
      <c r="S1221" s="240"/>
      <c r="T1221" s="241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2" t="s">
        <v>162</v>
      </c>
      <c r="AU1221" s="242" t="s">
        <v>82</v>
      </c>
      <c r="AV1221" s="13" t="s">
        <v>82</v>
      </c>
      <c r="AW1221" s="13" t="s">
        <v>33</v>
      </c>
      <c r="AX1221" s="13" t="s">
        <v>72</v>
      </c>
      <c r="AY1221" s="242" t="s">
        <v>151</v>
      </c>
    </row>
    <row r="1222" s="15" customFormat="1">
      <c r="A1222" s="15"/>
      <c r="B1222" s="255"/>
      <c r="C1222" s="256"/>
      <c r="D1222" s="227" t="s">
        <v>162</v>
      </c>
      <c r="E1222" s="257" t="s">
        <v>19</v>
      </c>
      <c r="F1222" s="258" t="s">
        <v>393</v>
      </c>
      <c r="G1222" s="256"/>
      <c r="H1222" s="259">
        <v>39.320999999999998</v>
      </c>
      <c r="I1222" s="260"/>
      <c r="J1222" s="256"/>
      <c r="K1222" s="256"/>
      <c r="L1222" s="261"/>
      <c r="M1222" s="262"/>
      <c r="N1222" s="263"/>
      <c r="O1222" s="263"/>
      <c r="P1222" s="263"/>
      <c r="Q1222" s="263"/>
      <c r="R1222" s="263"/>
      <c r="S1222" s="263"/>
      <c r="T1222" s="264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65" t="s">
        <v>162</v>
      </c>
      <c r="AU1222" s="265" t="s">
        <v>82</v>
      </c>
      <c r="AV1222" s="15" t="s">
        <v>169</v>
      </c>
      <c r="AW1222" s="15" t="s">
        <v>33</v>
      </c>
      <c r="AX1222" s="15" t="s">
        <v>72</v>
      </c>
      <c r="AY1222" s="265" t="s">
        <v>151</v>
      </c>
    </row>
    <row r="1223" s="16" customFormat="1">
      <c r="A1223" s="16"/>
      <c r="B1223" s="270"/>
      <c r="C1223" s="271"/>
      <c r="D1223" s="227" t="s">
        <v>162</v>
      </c>
      <c r="E1223" s="272" t="s">
        <v>19</v>
      </c>
      <c r="F1223" s="273" t="s">
        <v>2123</v>
      </c>
      <c r="G1223" s="271"/>
      <c r="H1223" s="272" t="s">
        <v>19</v>
      </c>
      <c r="I1223" s="274"/>
      <c r="J1223" s="271"/>
      <c r="K1223" s="271"/>
      <c r="L1223" s="275"/>
      <c r="M1223" s="276"/>
      <c r="N1223" s="277"/>
      <c r="O1223" s="277"/>
      <c r="P1223" s="277"/>
      <c r="Q1223" s="277"/>
      <c r="R1223" s="277"/>
      <c r="S1223" s="277"/>
      <c r="T1223" s="278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T1223" s="279" t="s">
        <v>162</v>
      </c>
      <c r="AU1223" s="279" t="s">
        <v>82</v>
      </c>
      <c r="AV1223" s="16" t="s">
        <v>80</v>
      </c>
      <c r="AW1223" s="16" t="s">
        <v>33</v>
      </c>
      <c r="AX1223" s="16" t="s">
        <v>72</v>
      </c>
      <c r="AY1223" s="279" t="s">
        <v>151</v>
      </c>
    </row>
    <row r="1224" s="13" customFormat="1">
      <c r="A1224" s="13"/>
      <c r="B1224" s="232"/>
      <c r="C1224" s="233"/>
      <c r="D1224" s="227" t="s">
        <v>162</v>
      </c>
      <c r="E1224" s="234" t="s">
        <v>19</v>
      </c>
      <c r="F1224" s="235" t="s">
        <v>2124</v>
      </c>
      <c r="G1224" s="233"/>
      <c r="H1224" s="236">
        <v>16.276</v>
      </c>
      <c r="I1224" s="237"/>
      <c r="J1224" s="233"/>
      <c r="K1224" s="233"/>
      <c r="L1224" s="238"/>
      <c r="M1224" s="239"/>
      <c r="N1224" s="240"/>
      <c r="O1224" s="240"/>
      <c r="P1224" s="240"/>
      <c r="Q1224" s="240"/>
      <c r="R1224" s="240"/>
      <c r="S1224" s="240"/>
      <c r="T1224" s="241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2" t="s">
        <v>162</v>
      </c>
      <c r="AU1224" s="242" t="s">
        <v>82</v>
      </c>
      <c r="AV1224" s="13" t="s">
        <v>82</v>
      </c>
      <c r="AW1224" s="13" t="s">
        <v>33</v>
      </c>
      <c r="AX1224" s="13" t="s">
        <v>72</v>
      </c>
      <c r="AY1224" s="242" t="s">
        <v>151</v>
      </c>
    </row>
    <row r="1225" s="15" customFormat="1">
      <c r="A1225" s="15"/>
      <c r="B1225" s="255"/>
      <c r="C1225" s="256"/>
      <c r="D1225" s="227" t="s">
        <v>162</v>
      </c>
      <c r="E1225" s="257" t="s">
        <v>19</v>
      </c>
      <c r="F1225" s="258" t="s">
        <v>393</v>
      </c>
      <c r="G1225" s="256"/>
      <c r="H1225" s="259">
        <v>16.276</v>
      </c>
      <c r="I1225" s="260"/>
      <c r="J1225" s="256"/>
      <c r="K1225" s="256"/>
      <c r="L1225" s="261"/>
      <c r="M1225" s="262"/>
      <c r="N1225" s="263"/>
      <c r="O1225" s="263"/>
      <c r="P1225" s="263"/>
      <c r="Q1225" s="263"/>
      <c r="R1225" s="263"/>
      <c r="S1225" s="263"/>
      <c r="T1225" s="264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T1225" s="265" t="s">
        <v>162</v>
      </c>
      <c r="AU1225" s="265" t="s">
        <v>82</v>
      </c>
      <c r="AV1225" s="15" t="s">
        <v>169</v>
      </c>
      <c r="AW1225" s="15" t="s">
        <v>33</v>
      </c>
      <c r="AX1225" s="15" t="s">
        <v>72</v>
      </c>
      <c r="AY1225" s="265" t="s">
        <v>151</v>
      </c>
    </row>
    <row r="1226" s="14" customFormat="1">
      <c r="A1226" s="14"/>
      <c r="B1226" s="244"/>
      <c r="C1226" s="245"/>
      <c r="D1226" s="227" t="s">
        <v>162</v>
      </c>
      <c r="E1226" s="246" t="s">
        <v>19</v>
      </c>
      <c r="F1226" s="247" t="s">
        <v>204</v>
      </c>
      <c r="G1226" s="245"/>
      <c r="H1226" s="248">
        <v>55.596999999999994</v>
      </c>
      <c r="I1226" s="249"/>
      <c r="J1226" s="245"/>
      <c r="K1226" s="245"/>
      <c r="L1226" s="250"/>
      <c r="M1226" s="251"/>
      <c r="N1226" s="252"/>
      <c r="O1226" s="252"/>
      <c r="P1226" s="252"/>
      <c r="Q1226" s="252"/>
      <c r="R1226" s="252"/>
      <c r="S1226" s="252"/>
      <c r="T1226" s="253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4" t="s">
        <v>162</v>
      </c>
      <c r="AU1226" s="254" t="s">
        <v>82</v>
      </c>
      <c r="AV1226" s="14" t="s">
        <v>158</v>
      </c>
      <c r="AW1226" s="14" t="s">
        <v>33</v>
      </c>
      <c r="AX1226" s="14" t="s">
        <v>80</v>
      </c>
      <c r="AY1226" s="254" t="s">
        <v>151</v>
      </c>
    </row>
    <row r="1227" s="2" customFormat="1" ht="21.75" customHeight="1">
      <c r="A1227" s="40"/>
      <c r="B1227" s="41"/>
      <c r="C1227" s="214" t="s">
        <v>2151</v>
      </c>
      <c r="D1227" s="214" t="s">
        <v>153</v>
      </c>
      <c r="E1227" s="215" t="s">
        <v>2152</v>
      </c>
      <c r="F1227" s="216" t="s">
        <v>2153</v>
      </c>
      <c r="G1227" s="217" t="s">
        <v>405</v>
      </c>
      <c r="H1227" s="218">
        <v>45.113</v>
      </c>
      <c r="I1227" s="219"/>
      <c r="J1227" s="220">
        <f>ROUND(I1227*H1227,2)</f>
        <v>0</v>
      </c>
      <c r="K1227" s="216" t="s">
        <v>157</v>
      </c>
      <c r="L1227" s="46"/>
      <c r="M1227" s="221" t="s">
        <v>19</v>
      </c>
      <c r="N1227" s="222" t="s">
        <v>43</v>
      </c>
      <c r="O1227" s="86"/>
      <c r="P1227" s="223">
        <f>O1227*H1227</f>
        <v>0</v>
      </c>
      <c r="Q1227" s="223">
        <v>0</v>
      </c>
      <c r="R1227" s="223">
        <f>Q1227*H1227</f>
        <v>0</v>
      </c>
      <c r="S1227" s="223">
        <v>0</v>
      </c>
      <c r="T1227" s="224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5" t="s">
        <v>158</v>
      </c>
      <c r="AT1227" s="225" t="s">
        <v>153</v>
      </c>
      <c r="AU1227" s="225" t="s">
        <v>82</v>
      </c>
      <c r="AY1227" s="19" t="s">
        <v>151</v>
      </c>
      <c r="BE1227" s="226">
        <f>IF(N1227="základní",J1227,0)</f>
        <v>0</v>
      </c>
      <c r="BF1227" s="226">
        <f>IF(N1227="snížená",J1227,0)</f>
        <v>0</v>
      </c>
      <c r="BG1227" s="226">
        <f>IF(N1227="zákl. přenesená",J1227,0)</f>
        <v>0</v>
      </c>
      <c r="BH1227" s="226">
        <f>IF(N1227="sníž. přenesená",J1227,0)</f>
        <v>0</v>
      </c>
      <c r="BI1227" s="226">
        <f>IF(N1227="nulová",J1227,0)</f>
        <v>0</v>
      </c>
      <c r="BJ1227" s="19" t="s">
        <v>80</v>
      </c>
      <c r="BK1227" s="226">
        <f>ROUND(I1227*H1227,2)</f>
        <v>0</v>
      </c>
      <c r="BL1227" s="19" t="s">
        <v>158</v>
      </c>
      <c r="BM1227" s="225" t="s">
        <v>2154</v>
      </c>
    </row>
    <row r="1228" s="2" customFormat="1">
      <c r="A1228" s="40"/>
      <c r="B1228" s="41"/>
      <c r="C1228" s="42"/>
      <c r="D1228" s="227" t="s">
        <v>160</v>
      </c>
      <c r="E1228" s="42"/>
      <c r="F1228" s="228" t="s">
        <v>2155</v>
      </c>
      <c r="G1228" s="42"/>
      <c r="H1228" s="42"/>
      <c r="I1228" s="229"/>
      <c r="J1228" s="42"/>
      <c r="K1228" s="42"/>
      <c r="L1228" s="46"/>
      <c r="M1228" s="230"/>
      <c r="N1228" s="231"/>
      <c r="O1228" s="86"/>
      <c r="P1228" s="86"/>
      <c r="Q1228" s="86"/>
      <c r="R1228" s="86"/>
      <c r="S1228" s="86"/>
      <c r="T1228" s="87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T1228" s="19" t="s">
        <v>160</v>
      </c>
      <c r="AU1228" s="19" t="s">
        <v>82</v>
      </c>
    </row>
    <row r="1229" s="13" customFormat="1">
      <c r="A1229" s="13"/>
      <c r="B1229" s="232"/>
      <c r="C1229" s="233"/>
      <c r="D1229" s="227" t="s">
        <v>162</v>
      </c>
      <c r="E1229" s="234" t="s">
        <v>19</v>
      </c>
      <c r="F1229" s="235" t="s">
        <v>2156</v>
      </c>
      <c r="G1229" s="233"/>
      <c r="H1229" s="236">
        <v>45.113</v>
      </c>
      <c r="I1229" s="237"/>
      <c r="J1229" s="233"/>
      <c r="K1229" s="233"/>
      <c r="L1229" s="238"/>
      <c r="M1229" s="239"/>
      <c r="N1229" s="240"/>
      <c r="O1229" s="240"/>
      <c r="P1229" s="240"/>
      <c r="Q1229" s="240"/>
      <c r="R1229" s="240"/>
      <c r="S1229" s="240"/>
      <c r="T1229" s="241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2" t="s">
        <v>162</v>
      </c>
      <c r="AU1229" s="242" t="s">
        <v>82</v>
      </c>
      <c r="AV1229" s="13" t="s">
        <v>82</v>
      </c>
      <c r="AW1229" s="13" t="s">
        <v>33</v>
      </c>
      <c r="AX1229" s="13" t="s">
        <v>80</v>
      </c>
      <c r="AY1229" s="242" t="s">
        <v>151</v>
      </c>
    </row>
    <row r="1230" s="2" customFormat="1" ht="16.5" customHeight="1">
      <c r="A1230" s="40"/>
      <c r="B1230" s="41"/>
      <c r="C1230" s="214" t="s">
        <v>2157</v>
      </c>
      <c r="D1230" s="214" t="s">
        <v>153</v>
      </c>
      <c r="E1230" s="215" t="s">
        <v>2158</v>
      </c>
      <c r="F1230" s="216" t="s">
        <v>2159</v>
      </c>
      <c r="G1230" s="217" t="s">
        <v>405</v>
      </c>
      <c r="H1230" s="218">
        <v>49.582999999999998</v>
      </c>
      <c r="I1230" s="219"/>
      <c r="J1230" s="220">
        <f>ROUND(I1230*H1230,2)</f>
        <v>0</v>
      </c>
      <c r="K1230" s="216" t="s">
        <v>19</v>
      </c>
      <c r="L1230" s="46"/>
      <c r="M1230" s="221" t="s">
        <v>19</v>
      </c>
      <c r="N1230" s="222" t="s">
        <v>43</v>
      </c>
      <c r="O1230" s="86"/>
      <c r="P1230" s="223">
        <f>O1230*H1230</f>
        <v>0</v>
      </c>
      <c r="Q1230" s="223">
        <v>0</v>
      </c>
      <c r="R1230" s="223">
        <f>Q1230*H1230</f>
        <v>0</v>
      </c>
      <c r="S1230" s="223">
        <v>0</v>
      </c>
      <c r="T1230" s="224">
        <f>S1230*H1230</f>
        <v>0</v>
      </c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R1230" s="225" t="s">
        <v>253</v>
      </c>
      <c r="AT1230" s="225" t="s">
        <v>153</v>
      </c>
      <c r="AU1230" s="225" t="s">
        <v>82</v>
      </c>
      <c r="AY1230" s="19" t="s">
        <v>151</v>
      </c>
      <c r="BE1230" s="226">
        <f>IF(N1230="základní",J1230,0)</f>
        <v>0</v>
      </c>
      <c r="BF1230" s="226">
        <f>IF(N1230="snížená",J1230,0)</f>
        <v>0</v>
      </c>
      <c r="BG1230" s="226">
        <f>IF(N1230="zákl. přenesená",J1230,0)</f>
        <v>0</v>
      </c>
      <c r="BH1230" s="226">
        <f>IF(N1230="sníž. přenesená",J1230,0)</f>
        <v>0</v>
      </c>
      <c r="BI1230" s="226">
        <f>IF(N1230="nulová",J1230,0)</f>
        <v>0</v>
      </c>
      <c r="BJ1230" s="19" t="s">
        <v>80</v>
      </c>
      <c r="BK1230" s="226">
        <f>ROUND(I1230*H1230,2)</f>
        <v>0</v>
      </c>
      <c r="BL1230" s="19" t="s">
        <v>253</v>
      </c>
      <c r="BM1230" s="225" t="s">
        <v>2160</v>
      </c>
    </row>
    <row r="1231" s="2" customFormat="1">
      <c r="A1231" s="40"/>
      <c r="B1231" s="41"/>
      <c r="C1231" s="42"/>
      <c r="D1231" s="227" t="s">
        <v>160</v>
      </c>
      <c r="E1231" s="42"/>
      <c r="F1231" s="228" t="s">
        <v>2159</v>
      </c>
      <c r="G1231" s="42"/>
      <c r="H1231" s="42"/>
      <c r="I1231" s="229"/>
      <c r="J1231" s="42"/>
      <c r="K1231" s="42"/>
      <c r="L1231" s="46"/>
      <c r="M1231" s="230"/>
      <c r="N1231" s="231"/>
      <c r="O1231" s="86"/>
      <c r="P1231" s="86"/>
      <c r="Q1231" s="86"/>
      <c r="R1231" s="86"/>
      <c r="S1231" s="86"/>
      <c r="T1231" s="87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T1231" s="19" t="s">
        <v>160</v>
      </c>
      <c r="AU1231" s="19" t="s">
        <v>82</v>
      </c>
    </row>
    <row r="1232" s="13" customFormat="1">
      <c r="A1232" s="13"/>
      <c r="B1232" s="232"/>
      <c r="C1232" s="233"/>
      <c r="D1232" s="227" t="s">
        <v>162</v>
      </c>
      <c r="E1232" s="234" t="s">
        <v>19</v>
      </c>
      <c r="F1232" s="235" t="s">
        <v>2108</v>
      </c>
      <c r="G1232" s="233"/>
      <c r="H1232" s="236">
        <v>16.154</v>
      </c>
      <c r="I1232" s="237"/>
      <c r="J1232" s="233"/>
      <c r="K1232" s="233"/>
      <c r="L1232" s="238"/>
      <c r="M1232" s="239"/>
      <c r="N1232" s="240"/>
      <c r="O1232" s="240"/>
      <c r="P1232" s="240"/>
      <c r="Q1232" s="240"/>
      <c r="R1232" s="240"/>
      <c r="S1232" s="240"/>
      <c r="T1232" s="241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2" t="s">
        <v>162</v>
      </c>
      <c r="AU1232" s="242" t="s">
        <v>82</v>
      </c>
      <c r="AV1232" s="13" t="s">
        <v>82</v>
      </c>
      <c r="AW1232" s="13" t="s">
        <v>33</v>
      </c>
      <c r="AX1232" s="13" t="s">
        <v>72</v>
      </c>
      <c r="AY1232" s="242" t="s">
        <v>151</v>
      </c>
    </row>
    <row r="1233" s="13" customFormat="1">
      <c r="A1233" s="13"/>
      <c r="B1233" s="232"/>
      <c r="C1233" s="233"/>
      <c r="D1233" s="227" t="s">
        <v>162</v>
      </c>
      <c r="E1233" s="234" t="s">
        <v>19</v>
      </c>
      <c r="F1233" s="235" t="s">
        <v>2109</v>
      </c>
      <c r="G1233" s="233"/>
      <c r="H1233" s="236">
        <v>0.20599999999999999</v>
      </c>
      <c r="I1233" s="237"/>
      <c r="J1233" s="233"/>
      <c r="K1233" s="233"/>
      <c r="L1233" s="238"/>
      <c r="M1233" s="239"/>
      <c r="N1233" s="240"/>
      <c r="O1233" s="240"/>
      <c r="P1233" s="240"/>
      <c r="Q1233" s="240"/>
      <c r="R1233" s="240"/>
      <c r="S1233" s="240"/>
      <c r="T1233" s="241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2" t="s">
        <v>162</v>
      </c>
      <c r="AU1233" s="242" t="s">
        <v>82</v>
      </c>
      <c r="AV1233" s="13" t="s">
        <v>82</v>
      </c>
      <c r="AW1233" s="13" t="s">
        <v>33</v>
      </c>
      <c r="AX1233" s="13" t="s">
        <v>72</v>
      </c>
      <c r="AY1233" s="242" t="s">
        <v>151</v>
      </c>
    </row>
    <row r="1234" s="13" customFormat="1">
      <c r="A1234" s="13"/>
      <c r="B1234" s="232"/>
      <c r="C1234" s="233"/>
      <c r="D1234" s="227" t="s">
        <v>162</v>
      </c>
      <c r="E1234" s="234" t="s">
        <v>19</v>
      </c>
      <c r="F1234" s="235" t="s">
        <v>2110</v>
      </c>
      <c r="G1234" s="233"/>
      <c r="H1234" s="236">
        <v>2.7210000000000001</v>
      </c>
      <c r="I1234" s="237"/>
      <c r="J1234" s="233"/>
      <c r="K1234" s="233"/>
      <c r="L1234" s="238"/>
      <c r="M1234" s="239"/>
      <c r="N1234" s="240"/>
      <c r="O1234" s="240"/>
      <c r="P1234" s="240"/>
      <c r="Q1234" s="240"/>
      <c r="R1234" s="240"/>
      <c r="S1234" s="240"/>
      <c r="T1234" s="24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2" t="s">
        <v>162</v>
      </c>
      <c r="AU1234" s="242" t="s">
        <v>82</v>
      </c>
      <c r="AV1234" s="13" t="s">
        <v>82</v>
      </c>
      <c r="AW1234" s="13" t="s">
        <v>33</v>
      </c>
      <c r="AX1234" s="13" t="s">
        <v>72</v>
      </c>
      <c r="AY1234" s="242" t="s">
        <v>151</v>
      </c>
    </row>
    <row r="1235" s="13" customFormat="1">
      <c r="A1235" s="13"/>
      <c r="B1235" s="232"/>
      <c r="C1235" s="233"/>
      <c r="D1235" s="227" t="s">
        <v>162</v>
      </c>
      <c r="E1235" s="234" t="s">
        <v>19</v>
      </c>
      <c r="F1235" s="235" t="s">
        <v>2111</v>
      </c>
      <c r="G1235" s="233"/>
      <c r="H1235" s="236">
        <v>0.51700000000000002</v>
      </c>
      <c r="I1235" s="237"/>
      <c r="J1235" s="233"/>
      <c r="K1235" s="233"/>
      <c r="L1235" s="238"/>
      <c r="M1235" s="239"/>
      <c r="N1235" s="240"/>
      <c r="O1235" s="240"/>
      <c r="P1235" s="240"/>
      <c r="Q1235" s="240"/>
      <c r="R1235" s="240"/>
      <c r="S1235" s="240"/>
      <c r="T1235" s="241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2" t="s">
        <v>162</v>
      </c>
      <c r="AU1235" s="242" t="s">
        <v>82</v>
      </c>
      <c r="AV1235" s="13" t="s">
        <v>82</v>
      </c>
      <c r="AW1235" s="13" t="s">
        <v>33</v>
      </c>
      <c r="AX1235" s="13" t="s">
        <v>72</v>
      </c>
      <c r="AY1235" s="242" t="s">
        <v>151</v>
      </c>
    </row>
    <row r="1236" s="13" customFormat="1">
      <c r="A1236" s="13"/>
      <c r="B1236" s="232"/>
      <c r="C1236" s="233"/>
      <c r="D1236" s="227" t="s">
        <v>162</v>
      </c>
      <c r="E1236" s="234" t="s">
        <v>19</v>
      </c>
      <c r="F1236" s="235" t="s">
        <v>2161</v>
      </c>
      <c r="G1236" s="233"/>
      <c r="H1236" s="236">
        <v>29.984999999999999</v>
      </c>
      <c r="I1236" s="237"/>
      <c r="J1236" s="233"/>
      <c r="K1236" s="233"/>
      <c r="L1236" s="238"/>
      <c r="M1236" s="239"/>
      <c r="N1236" s="240"/>
      <c r="O1236" s="240"/>
      <c r="P1236" s="240"/>
      <c r="Q1236" s="240"/>
      <c r="R1236" s="240"/>
      <c r="S1236" s="240"/>
      <c r="T1236" s="241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2" t="s">
        <v>162</v>
      </c>
      <c r="AU1236" s="242" t="s">
        <v>82</v>
      </c>
      <c r="AV1236" s="13" t="s">
        <v>82</v>
      </c>
      <c r="AW1236" s="13" t="s">
        <v>33</v>
      </c>
      <c r="AX1236" s="13" t="s">
        <v>72</v>
      </c>
      <c r="AY1236" s="242" t="s">
        <v>151</v>
      </c>
    </row>
    <row r="1237" s="14" customFormat="1">
      <c r="A1237" s="14"/>
      <c r="B1237" s="244"/>
      <c r="C1237" s="245"/>
      <c r="D1237" s="227" t="s">
        <v>162</v>
      </c>
      <c r="E1237" s="246" t="s">
        <v>19</v>
      </c>
      <c r="F1237" s="247" t="s">
        <v>204</v>
      </c>
      <c r="G1237" s="245"/>
      <c r="H1237" s="248">
        <v>49.582999999999998</v>
      </c>
      <c r="I1237" s="249"/>
      <c r="J1237" s="245"/>
      <c r="K1237" s="245"/>
      <c r="L1237" s="250"/>
      <c r="M1237" s="251"/>
      <c r="N1237" s="252"/>
      <c r="O1237" s="252"/>
      <c r="P1237" s="252"/>
      <c r="Q1237" s="252"/>
      <c r="R1237" s="252"/>
      <c r="S1237" s="252"/>
      <c r="T1237" s="253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4" t="s">
        <v>162</v>
      </c>
      <c r="AU1237" s="254" t="s">
        <v>82</v>
      </c>
      <c r="AV1237" s="14" t="s">
        <v>158</v>
      </c>
      <c r="AW1237" s="14" t="s">
        <v>33</v>
      </c>
      <c r="AX1237" s="14" t="s">
        <v>80</v>
      </c>
      <c r="AY1237" s="254" t="s">
        <v>151</v>
      </c>
    </row>
    <row r="1238" s="2" customFormat="1" ht="16.5" customHeight="1">
      <c r="A1238" s="40"/>
      <c r="B1238" s="41"/>
      <c r="C1238" s="214" t="s">
        <v>2162</v>
      </c>
      <c r="D1238" s="214" t="s">
        <v>153</v>
      </c>
      <c r="E1238" s="215" t="s">
        <v>2163</v>
      </c>
      <c r="F1238" s="216" t="s">
        <v>446</v>
      </c>
      <c r="G1238" s="217" t="s">
        <v>405</v>
      </c>
      <c r="H1238" s="218">
        <v>14.439</v>
      </c>
      <c r="I1238" s="219"/>
      <c r="J1238" s="220">
        <f>ROUND(I1238*H1238,2)</f>
        <v>0</v>
      </c>
      <c r="K1238" s="216" t="s">
        <v>157</v>
      </c>
      <c r="L1238" s="46"/>
      <c r="M1238" s="221" t="s">
        <v>19</v>
      </c>
      <c r="N1238" s="222" t="s">
        <v>43</v>
      </c>
      <c r="O1238" s="86"/>
      <c r="P1238" s="223">
        <f>O1238*H1238</f>
        <v>0</v>
      </c>
      <c r="Q1238" s="223">
        <v>0</v>
      </c>
      <c r="R1238" s="223">
        <f>Q1238*H1238</f>
        <v>0</v>
      </c>
      <c r="S1238" s="223">
        <v>0</v>
      </c>
      <c r="T1238" s="224">
        <f>S1238*H1238</f>
        <v>0</v>
      </c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R1238" s="225" t="s">
        <v>158</v>
      </c>
      <c r="AT1238" s="225" t="s">
        <v>153</v>
      </c>
      <c r="AU1238" s="225" t="s">
        <v>82</v>
      </c>
      <c r="AY1238" s="19" t="s">
        <v>151</v>
      </c>
      <c r="BE1238" s="226">
        <f>IF(N1238="základní",J1238,0)</f>
        <v>0</v>
      </c>
      <c r="BF1238" s="226">
        <f>IF(N1238="snížená",J1238,0)</f>
        <v>0</v>
      </c>
      <c r="BG1238" s="226">
        <f>IF(N1238="zákl. přenesená",J1238,0)</f>
        <v>0</v>
      </c>
      <c r="BH1238" s="226">
        <f>IF(N1238="sníž. přenesená",J1238,0)</f>
        <v>0</v>
      </c>
      <c r="BI1238" s="226">
        <f>IF(N1238="nulová",J1238,0)</f>
        <v>0</v>
      </c>
      <c r="BJ1238" s="19" t="s">
        <v>80</v>
      </c>
      <c r="BK1238" s="226">
        <f>ROUND(I1238*H1238,2)</f>
        <v>0</v>
      </c>
      <c r="BL1238" s="19" t="s">
        <v>158</v>
      </c>
      <c r="BM1238" s="225" t="s">
        <v>2164</v>
      </c>
    </row>
    <row r="1239" s="2" customFormat="1">
      <c r="A1239" s="40"/>
      <c r="B1239" s="41"/>
      <c r="C1239" s="42"/>
      <c r="D1239" s="227" t="s">
        <v>160</v>
      </c>
      <c r="E1239" s="42"/>
      <c r="F1239" s="228" t="s">
        <v>448</v>
      </c>
      <c r="G1239" s="42"/>
      <c r="H1239" s="42"/>
      <c r="I1239" s="229"/>
      <c r="J1239" s="42"/>
      <c r="K1239" s="42"/>
      <c r="L1239" s="46"/>
      <c r="M1239" s="230"/>
      <c r="N1239" s="231"/>
      <c r="O1239" s="86"/>
      <c r="P1239" s="86"/>
      <c r="Q1239" s="86"/>
      <c r="R1239" s="86"/>
      <c r="S1239" s="86"/>
      <c r="T1239" s="87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T1239" s="19" t="s">
        <v>160</v>
      </c>
      <c r="AU1239" s="19" t="s">
        <v>82</v>
      </c>
    </row>
    <row r="1240" s="13" customFormat="1">
      <c r="A1240" s="13"/>
      <c r="B1240" s="232"/>
      <c r="C1240" s="233"/>
      <c r="D1240" s="227" t="s">
        <v>162</v>
      </c>
      <c r="E1240" s="234" t="s">
        <v>19</v>
      </c>
      <c r="F1240" s="235" t="s">
        <v>2165</v>
      </c>
      <c r="G1240" s="233"/>
      <c r="H1240" s="236">
        <v>8.8439999999999994</v>
      </c>
      <c r="I1240" s="237"/>
      <c r="J1240" s="233"/>
      <c r="K1240" s="233"/>
      <c r="L1240" s="238"/>
      <c r="M1240" s="239"/>
      <c r="N1240" s="240"/>
      <c r="O1240" s="240"/>
      <c r="P1240" s="240"/>
      <c r="Q1240" s="240"/>
      <c r="R1240" s="240"/>
      <c r="S1240" s="240"/>
      <c r="T1240" s="241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42" t="s">
        <v>162</v>
      </c>
      <c r="AU1240" s="242" t="s">
        <v>82</v>
      </c>
      <c r="AV1240" s="13" t="s">
        <v>82</v>
      </c>
      <c r="AW1240" s="13" t="s">
        <v>33</v>
      </c>
      <c r="AX1240" s="13" t="s">
        <v>72</v>
      </c>
      <c r="AY1240" s="242" t="s">
        <v>151</v>
      </c>
    </row>
    <row r="1241" s="13" customFormat="1">
      <c r="A1241" s="13"/>
      <c r="B1241" s="232"/>
      <c r="C1241" s="233"/>
      <c r="D1241" s="227" t="s">
        <v>162</v>
      </c>
      <c r="E1241" s="234" t="s">
        <v>19</v>
      </c>
      <c r="F1241" s="235" t="s">
        <v>2166</v>
      </c>
      <c r="G1241" s="233"/>
      <c r="H1241" s="236">
        <v>5.5949999999999998</v>
      </c>
      <c r="I1241" s="237"/>
      <c r="J1241" s="233"/>
      <c r="K1241" s="233"/>
      <c r="L1241" s="238"/>
      <c r="M1241" s="239"/>
      <c r="N1241" s="240"/>
      <c r="O1241" s="240"/>
      <c r="P1241" s="240"/>
      <c r="Q1241" s="240"/>
      <c r="R1241" s="240"/>
      <c r="S1241" s="240"/>
      <c r="T1241" s="241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2" t="s">
        <v>162</v>
      </c>
      <c r="AU1241" s="242" t="s">
        <v>82</v>
      </c>
      <c r="AV1241" s="13" t="s">
        <v>82</v>
      </c>
      <c r="AW1241" s="13" t="s">
        <v>33</v>
      </c>
      <c r="AX1241" s="13" t="s">
        <v>72</v>
      </c>
      <c r="AY1241" s="242" t="s">
        <v>151</v>
      </c>
    </row>
    <row r="1242" s="14" customFormat="1">
      <c r="A1242" s="14"/>
      <c r="B1242" s="244"/>
      <c r="C1242" s="245"/>
      <c r="D1242" s="227" t="s">
        <v>162</v>
      </c>
      <c r="E1242" s="246" t="s">
        <v>19</v>
      </c>
      <c r="F1242" s="247" t="s">
        <v>204</v>
      </c>
      <c r="G1242" s="245"/>
      <c r="H1242" s="248">
        <v>14.439</v>
      </c>
      <c r="I1242" s="249"/>
      <c r="J1242" s="245"/>
      <c r="K1242" s="245"/>
      <c r="L1242" s="250"/>
      <c r="M1242" s="251"/>
      <c r="N1242" s="252"/>
      <c r="O1242" s="252"/>
      <c r="P1242" s="252"/>
      <c r="Q1242" s="252"/>
      <c r="R1242" s="252"/>
      <c r="S1242" s="252"/>
      <c r="T1242" s="253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54" t="s">
        <v>162</v>
      </c>
      <c r="AU1242" s="254" t="s">
        <v>82</v>
      </c>
      <c r="AV1242" s="14" t="s">
        <v>158</v>
      </c>
      <c r="AW1242" s="14" t="s">
        <v>33</v>
      </c>
      <c r="AX1242" s="14" t="s">
        <v>80</v>
      </c>
      <c r="AY1242" s="254" t="s">
        <v>151</v>
      </c>
    </row>
    <row r="1243" s="12" customFormat="1" ht="22.8" customHeight="1">
      <c r="A1243" s="12"/>
      <c r="B1243" s="198"/>
      <c r="C1243" s="199"/>
      <c r="D1243" s="200" t="s">
        <v>71</v>
      </c>
      <c r="E1243" s="212" t="s">
        <v>2167</v>
      </c>
      <c r="F1243" s="212" t="s">
        <v>2168</v>
      </c>
      <c r="G1243" s="199"/>
      <c r="H1243" s="199"/>
      <c r="I1243" s="202"/>
      <c r="J1243" s="213">
        <f>BK1243</f>
        <v>0</v>
      </c>
      <c r="K1243" s="199"/>
      <c r="L1243" s="204"/>
      <c r="M1243" s="205"/>
      <c r="N1243" s="206"/>
      <c r="O1243" s="206"/>
      <c r="P1243" s="207">
        <f>SUM(P1244:P1247)</f>
        <v>0</v>
      </c>
      <c r="Q1243" s="206"/>
      <c r="R1243" s="207">
        <f>SUM(R1244:R1247)</f>
        <v>0</v>
      </c>
      <c r="S1243" s="206"/>
      <c r="T1243" s="208">
        <f>SUM(T1244:T1247)</f>
        <v>0</v>
      </c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R1243" s="209" t="s">
        <v>80</v>
      </c>
      <c r="AT1243" s="210" t="s">
        <v>71</v>
      </c>
      <c r="AU1243" s="210" t="s">
        <v>80</v>
      </c>
      <c r="AY1243" s="209" t="s">
        <v>151</v>
      </c>
      <c r="BK1243" s="211">
        <f>SUM(BK1244:BK1247)</f>
        <v>0</v>
      </c>
    </row>
    <row r="1244" s="2" customFormat="1" ht="16.5" customHeight="1">
      <c r="A1244" s="40"/>
      <c r="B1244" s="41"/>
      <c r="C1244" s="214" t="s">
        <v>2169</v>
      </c>
      <c r="D1244" s="214" t="s">
        <v>153</v>
      </c>
      <c r="E1244" s="215" t="s">
        <v>2170</v>
      </c>
      <c r="F1244" s="216" t="s">
        <v>2171</v>
      </c>
      <c r="G1244" s="217" t="s">
        <v>405</v>
      </c>
      <c r="H1244" s="218">
        <v>271.25599999999997</v>
      </c>
      <c r="I1244" s="219"/>
      <c r="J1244" s="220">
        <f>ROUND(I1244*H1244,2)</f>
        <v>0</v>
      </c>
      <c r="K1244" s="216" t="s">
        <v>157</v>
      </c>
      <c r="L1244" s="46"/>
      <c r="M1244" s="221" t="s">
        <v>19</v>
      </c>
      <c r="N1244" s="222" t="s">
        <v>43</v>
      </c>
      <c r="O1244" s="86"/>
      <c r="P1244" s="223">
        <f>O1244*H1244</f>
        <v>0</v>
      </c>
      <c r="Q1244" s="223">
        <v>0</v>
      </c>
      <c r="R1244" s="223">
        <f>Q1244*H1244</f>
        <v>0</v>
      </c>
      <c r="S1244" s="223">
        <v>0</v>
      </c>
      <c r="T1244" s="224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25" t="s">
        <v>158</v>
      </c>
      <c r="AT1244" s="225" t="s">
        <v>153</v>
      </c>
      <c r="AU1244" s="225" t="s">
        <v>82</v>
      </c>
      <c r="AY1244" s="19" t="s">
        <v>151</v>
      </c>
      <c r="BE1244" s="226">
        <f>IF(N1244="základní",J1244,0)</f>
        <v>0</v>
      </c>
      <c r="BF1244" s="226">
        <f>IF(N1244="snížená",J1244,0)</f>
        <v>0</v>
      </c>
      <c r="BG1244" s="226">
        <f>IF(N1244="zákl. přenesená",J1244,0)</f>
        <v>0</v>
      </c>
      <c r="BH1244" s="226">
        <f>IF(N1244="sníž. přenesená",J1244,0)</f>
        <v>0</v>
      </c>
      <c r="BI1244" s="226">
        <f>IF(N1244="nulová",J1244,0)</f>
        <v>0</v>
      </c>
      <c r="BJ1244" s="19" t="s">
        <v>80</v>
      </c>
      <c r="BK1244" s="226">
        <f>ROUND(I1244*H1244,2)</f>
        <v>0</v>
      </c>
      <c r="BL1244" s="19" t="s">
        <v>158</v>
      </c>
      <c r="BM1244" s="225" t="s">
        <v>2172</v>
      </c>
    </row>
    <row r="1245" s="2" customFormat="1">
      <c r="A1245" s="40"/>
      <c r="B1245" s="41"/>
      <c r="C1245" s="42"/>
      <c r="D1245" s="227" t="s">
        <v>160</v>
      </c>
      <c r="E1245" s="42"/>
      <c r="F1245" s="228" t="s">
        <v>2173</v>
      </c>
      <c r="G1245" s="42"/>
      <c r="H1245" s="42"/>
      <c r="I1245" s="229"/>
      <c r="J1245" s="42"/>
      <c r="K1245" s="42"/>
      <c r="L1245" s="46"/>
      <c r="M1245" s="230"/>
      <c r="N1245" s="231"/>
      <c r="O1245" s="86"/>
      <c r="P1245" s="86"/>
      <c r="Q1245" s="86"/>
      <c r="R1245" s="86"/>
      <c r="S1245" s="86"/>
      <c r="T1245" s="87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T1245" s="19" t="s">
        <v>160</v>
      </c>
      <c r="AU1245" s="19" t="s">
        <v>82</v>
      </c>
    </row>
    <row r="1246" s="2" customFormat="1" ht="21.75" customHeight="1">
      <c r="A1246" s="40"/>
      <c r="B1246" s="41"/>
      <c r="C1246" s="214" t="s">
        <v>2174</v>
      </c>
      <c r="D1246" s="214" t="s">
        <v>153</v>
      </c>
      <c r="E1246" s="215" t="s">
        <v>2175</v>
      </c>
      <c r="F1246" s="216" t="s">
        <v>2176</v>
      </c>
      <c r="G1246" s="217" t="s">
        <v>405</v>
      </c>
      <c r="H1246" s="218">
        <v>271.25599999999997</v>
      </c>
      <c r="I1246" s="219"/>
      <c r="J1246" s="220">
        <f>ROUND(I1246*H1246,2)</f>
        <v>0</v>
      </c>
      <c r="K1246" s="216" t="s">
        <v>157</v>
      </c>
      <c r="L1246" s="46"/>
      <c r="M1246" s="221" t="s">
        <v>19</v>
      </c>
      <c r="N1246" s="222" t="s">
        <v>43</v>
      </c>
      <c r="O1246" s="86"/>
      <c r="P1246" s="223">
        <f>O1246*H1246</f>
        <v>0</v>
      </c>
      <c r="Q1246" s="223">
        <v>0</v>
      </c>
      <c r="R1246" s="223">
        <f>Q1246*H1246</f>
        <v>0</v>
      </c>
      <c r="S1246" s="223">
        <v>0</v>
      </c>
      <c r="T1246" s="224">
        <f>S1246*H1246</f>
        <v>0</v>
      </c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R1246" s="225" t="s">
        <v>158</v>
      </c>
      <c r="AT1246" s="225" t="s">
        <v>153</v>
      </c>
      <c r="AU1246" s="225" t="s">
        <v>82</v>
      </c>
      <c r="AY1246" s="19" t="s">
        <v>151</v>
      </c>
      <c r="BE1246" s="226">
        <f>IF(N1246="základní",J1246,0)</f>
        <v>0</v>
      </c>
      <c r="BF1246" s="226">
        <f>IF(N1246="snížená",J1246,0)</f>
        <v>0</v>
      </c>
      <c r="BG1246" s="226">
        <f>IF(N1246="zákl. přenesená",J1246,0)</f>
        <v>0</v>
      </c>
      <c r="BH1246" s="226">
        <f>IF(N1246="sníž. přenesená",J1246,0)</f>
        <v>0</v>
      </c>
      <c r="BI1246" s="226">
        <f>IF(N1246="nulová",J1246,0)</f>
        <v>0</v>
      </c>
      <c r="BJ1246" s="19" t="s">
        <v>80</v>
      </c>
      <c r="BK1246" s="226">
        <f>ROUND(I1246*H1246,2)</f>
        <v>0</v>
      </c>
      <c r="BL1246" s="19" t="s">
        <v>158</v>
      </c>
      <c r="BM1246" s="225" t="s">
        <v>2177</v>
      </c>
    </row>
    <row r="1247" s="2" customFormat="1">
      <c r="A1247" s="40"/>
      <c r="B1247" s="41"/>
      <c r="C1247" s="42"/>
      <c r="D1247" s="227" t="s">
        <v>160</v>
      </c>
      <c r="E1247" s="42"/>
      <c r="F1247" s="228" t="s">
        <v>2178</v>
      </c>
      <c r="G1247" s="42"/>
      <c r="H1247" s="42"/>
      <c r="I1247" s="229"/>
      <c r="J1247" s="42"/>
      <c r="K1247" s="42"/>
      <c r="L1247" s="46"/>
      <c r="M1247" s="230"/>
      <c r="N1247" s="231"/>
      <c r="O1247" s="86"/>
      <c r="P1247" s="86"/>
      <c r="Q1247" s="86"/>
      <c r="R1247" s="86"/>
      <c r="S1247" s="86"/>
      <c r="T1247" s="87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T1247" s="19" t="s">
        <v>160</v>
      </c>
      <c r="AU1247" s="19" t="s">
        <v>82</v>
      </c>
    </row>
    <row r="1248" s="12" customFormat="1" ht="25.92" customHeight="1">
      <c r="A1248" s="12"/>
      <c r="B1248" s="198"/>
      <c r="C1248" s="199"/>
      <c r="D1248" s="200" t="s">
        <v>71</v>
      </c>
      <c r="E1248" s="201" t="s">
        <v>2179</v>
      </c>
      <c r="F1248" s="201" t="s">
        <v>2180</v>
      </c>
      <c r="G1248" s="199"/>
      <c r="H1248" s="199"/>
      <c r="I1248" s="202"/>
      <c r="J1248" s="203">
        <f>BK1248</f>
        <v>0</v>
      </c>
      <c r="K1248" s="199"/>
      <c r="L1248" s="204"/>
      <c r="M1248" s="205"/>
      <c r="N1248" s="206"/>
      <c r="O1248" s="206"/>
      <c r="P1248" s="207">
        <f>P1249</f>
        <v>0</v>
      </c>
      <c r="Q1248" s="206"/>
      <c r="R1248" s="207">
        <f>R1249</f>
        <v>1.3999316200000003</v>
      </c>
      <c r="S1248" s="206"/>
      <c r="T1248" s="208">
        <f>T1249</f>
        <v>0.62296949999999995</v>
      </c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R1248" s="209" t="s">
        <v>82</v>
      </c>
      <c r="AT1248" s="210" t="s">
        <v>71</v>
      </c>
      <c r="AU1248" s="210" t="s">
        <v>72</v>
      </c>
      <c r="AY1248" s="209" t="s">
        <v>151</v>
      </c>
      <c r="BK1248" s="211">
        <f>BK1249</f>
        <v>0</v>
      </c>
    </row>
    <row r="1249" s="12" customFormat="1" ht="22.8" customHeight="1">
      <c r="A1249" s="12"/>
      <c r="B1249" s="198"/>
      <c r="C1249" s="199"/>
      <c r="D1249" s="200" t="s">
        <v>71</v>
      </c>
      <c r="E1249" s="212" t="s">
        <v>2181</v>
      </c>
      <c r="F1249" s="212" t="s">
        <v>2182</v>
      </c>
      <c r="G1249" s="199"/>
      <c r="H1249" s="199"/>
      <c r="I1249" s="202"/>
      <c r="J1249" s="213">
        <f>BK1249</f>
        <v>0</v>
      </c>
      <c r="K1249" s="199"/>
      <c r="L1249" s="204"/>
      <c r="M1249" s="205"/>
      <c r="N1249" s="206"/>
      <c r="O1249" s="206"/>
      <c r="P1249" s="207">
        <f>SUM(P1250:P1308)</f>
        <v>0</v>
      </c>
      <c r="Q1249" s="206"/>
      <c r="R1249" s="207">
        <f>SUM(R1250:R1308)</f>
        <v>1.3999316200000003</v>
      </c>
      <c r="S1249" s="206"/>
      <c r="T1249" s="208">
        <f>SUM(T1250:T1308)</f>
        <v>0.62296949999999995</v>
      </c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R1249" s="209" t="s">
        <v>82</v>
      </c>
      <c r="AT1249" s="210" t="s">
        <v>71</v>
      </c>
      <c r="AU1249" s="210" t="s">
        <v>80</v>
      </c>
      <c r="AY1249" s="209" t="s">
        <v>151</v>
      </c>
      <c r="BK1249" s="211">
        <f>SUM(BK1250:BK1308)</f>
        <v>0</v>
      </c>
    </row>
    <row r="1250" s="2" customFormat="1" ht="16.5" customHeight="1">
      <c r="A1250" s="40"/>
      <c r="B1250" s="41"/>
      <c r="C1250" s="214" t="s">
        <v>2183</v>
      </c>
      <c r="D1250" s="214" t="s">
        <v>153</v>
      </c>
      <c r="E1250" s="215" t="s">
        <v>2184</v>
      </c>
      <c r="F1250" s="216" t="s">
        <v>2185</v>
      </c>
      <c r="G1250" s="217" t="s">
        <v>156</v>
      </c>
      <c r="H1250" s="218">
        <v>18.309999999999999</v>
      </c>
      <c r="I1250" s="219"/>
      <c r="J1250" s="220">
        <f>ROUND(I1250*H1250,2)</f>
        <v>0</v>
      </c>
      <c r="K1250" s="216" t="s">
        <v>157</v>
      </c>
      <c r="L1250" s="46"/>
      <c r="M1250" s="221" t="s">
        <v>19</v>
      </c>
      <c r="N1250" s="222" t="s">
        <v>43</v>
      </c>
      <c r="O1250" s="86"/>
      <c r="P1250" s="223">
        <f>O1250*H1250</f>
        <v>0</v>
      </c>
      <c r="Q1250" s="223">
        <v>0</v>
      </c>
      <c r="R1250" s="223">
        <f>Q1250*H1250</f>
        <v>0</v>
      </c>
      <c r="S1250" s="223">
        <v>0</v>
      </c>
      <c r="T1250" s="224">
        <f>S1250*H1250</f>
        <v>0</v>
      </c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R1250" s="225" t="s">
        <v>253</v>
      </c>
      <c r="AT1250" s="225" t="s">
        <v>153</v>
      </c>
      <c r="AU1250" s="225" t="s">
        <v>82</v>
      </c>
      <c r="AY1250" s="19" t="s">
        <v>151</v>
      </c>
      <c r="BE1250" s="226">
        <f>IF(N1250="základní",J1250,0)</f>
        <v>0</v>
      </c>
      <c r="BF1250" s="226">
        <f>IF(N1250="snížená",J1250,0)</f>
        <v>0</v>
      </c>
      <c r="BG1250" s="226">
        <f>IF(N1250="zákl. přenesená",J1250,0)</f>
        <v>0</v>
      </c>
      <c r="BH1250" s="226">
        <f>IF(N1250="sníž. přenesená",J1250,0)</f>
        <v>0</v>
      </c>
      <c r="BI1250" s="226">
        <f>IF(N1250="nulová",J1250,0)</f>
        <v>0</v>
      </c>
      <c r="BJ1250" s="19" t="s">
        <v>80</v>
      </c>
      <c r="BK1250" s="226">
        <f>ROUND(I1250*H1250,2)</f>
        <v>0</v>
      </c>
      <c r="BL1250" s="19" t="s">
        <v>253</v>
      </c>
      <c r="BM1250" s="225" t="s">
        <v>2186</v>
      </c>
    </row>
    <row r="1251" s="2" customFormat="1">
      <c r="A1251" s="40"/>
      <c r="B1251" s="41"/>
      <c r="C1251" s="42"/>
      <c r="D1251" s="227" t="s">
        <v>160</v>
      </c>
      <c r="E1251" s="42"/>
      <c r="F1251" s="228" t="s">
        <v>2187</v>
      </c>
      <c r="G1251" s="42"/>
      <c r="H1251" s="42"/>
      <c r="I1251" s="229"/>
      <c r="J1251" s="42"/>
      <c r="K1251" s="42"/>
      <c r="L1251" s="46"/>
      <c r="M1251" s="230"/>
      <c r="N1251" s="231"/>
      <c r="O1251" s="86"/>
      <c r="P1251" s="86"/>
      <c r="Q1251" s="86"/>
      <c r="R1251" s="86"/>
      <c r="S1251" s="86"/>
      <c r="T1251" s="87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T1251" s="19" t="s">
        <v>160</v>
      </c>
      <c r="AU1251" s="19" t="s">
        <v>82</v>
      </c>
    </row>
    <row r="1252" s="16" customFormat="1">
      <c r="A1252" s="16"/>
      <c r="B1252" s="270"/>
      <c r="C1252" s="271"/>
      <c r="D1252" s="227" t="s">
        <v>162</v>
      </c>
      <c r="E1252" s="272" t="s">
        <v>19</v>
      </c>
      <c r="F1252" s="273" t="s">
        <v>2188</v>
      </c>
      <c r="G1252" s="271"/>
      <c r="H1252" s="272" t="s">
        <v>19</v>
      </c>
      <c r="I1252" s="274"/>
      <c r="J1252" s="271"/>
      <c r="K1252" s="271"/>
      <c r="L1252" s="275"/>
      <c r="M1252" s="276"/>
      <c r="N1252" s="277"/>
      <c r="O1252" s="277"/>
      <c r="P1252" s="277"/>
      <c r="Q1252" s="277"/>
      <c r="R1252" s="277"/>
      <c r="S1252" s="277"/>
      <c r="T1252" s="278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T1252" s="279" t="s">
        <v>162</v>
      </c>
      <c r="AU1252" s="279" t="s">
        <v>82</v>
      </c>
      <c r="AV1252" s="16" t="s">
        <v>80</v>
      </c>
      <c r="AW1252" s="16" t="s">
        <v>33</v>
      </c>
      <c r="AX1252" s="16" t="s">
        <v>72</v>
      </c>
      <c r="AY1252" s="279" t="s">
        <v>151</v>
      </c>
    </row>
    <row r="1253" s="13" customFormat="1">
      <c r="A1253" s="13"/>
      <c r="B1253" s="232"/>
      <c r="C1253" s="233"/>
      <c r="D1253" s="227" t="s">
        <v>162</v>
      </c>
      <c r="E1253" s="234" t="s">
        <v>19</v>
      </c>
      <c r="F1253" s="235" t="s">
        <v>2189</v>
      </c>
      <c r="G1253" s="233"/>
      <c r="H1253" s="236">
        <v>18.309999999999999</v>
      </c>
      <c r="I1253" s="237"/>
      <c r="J1253" s="233"/>
      <c r="K1253" s="233"/>
      <c r="L1253" s="238"/>
      <c r="M1253" s="239"/>
      <c r="N1253" s="240"/>
      <c r="O1253" s="240"/>
      <c r="P1253" s="240"/>
      <c r="Q1253" s="240"/>
      <c r="R1253" s="240"/>
      <c r="S1253" s="240"/>
      <c r="T1253" s="241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2" t="s">
        <v>162</v>
      </c>
      <c r="AU1253" s="242" t="s">
        <v>82</v>
      </c>
      <c r="AV1253" s="13" t="s">
        <v>82</v>
      </c>
      <c r="AW1253" s="13" t="s">
        <v>33</v>
      </c>
      <c r="AX1253" s="13" t="s">
        <v>80</v>
      </c>
      <c r="AY1253" s="242" t="s">
        <v>151</v>
      </c>
    </row>
    <row r="1254" s="2" customFormat="1" ht="16.5" customHeight="1">
      <c r="A1254" s="40"/>
      <c r="B1254" s="41"/>
      <c r="C1254" s="280" t="s">
        <v>2190</v>
      </c>
      <c r="D1254" s="280" t="s">
        <v>455</v>
      </c>
      <c r="E1254" s="281" t="s">
        <v>2191</v>
      </c>
      <c r="F1254" s="282" t="s">
        <v>2192</v>
      </c>
      <c r="G1254" s="283" t="s">
        <v>405</v>
      </c>
      <c r="H1254" s="284">
        <v>0.0060000000000000001</v>
      </c>
      <c r="I1254" s="285"/>
      <c r="J1254" s="286">
        <f>ROUND(I1254*H1254,2)</f>
        <v>0</v>
      </c>
      <c r="K1254" s="282" t="s">
        <v>157</v>
      </c>
      <c r="L1254" s="287"/>
      <c r="M1254" s="288" t="s">
        <v>19</v>
      </c>
      <c r="N1254" s="289" t="s">
        <v>43</v>
      </c>
      <c r="O1254" s="86"/>
      <c r="P1254" s="223">
        <f>O1254*H1254</f>
        <v>0</v>
      </c>
      <c r="Q1254" s="223">
        <v>1</v>
      </c>
      <c r="R1254" s="223">
        <f>Q1254*H1254</f>
        <v>0.0060000000000000001</v>
      </c>
      <c r="S1254" s="223">
        <v>0</v>
      </c>
      <c r="T1254" s="224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25" t="s">
        <v>341</v>
      </c>
      <c r="AT1254" s="225" t="s">
        <v>455</v>
      </c>
      <c r="AU1254" s="225" t="s">
        <v>82</v>
      </c>
      <c r="AY1254" s="19" t="s">
        <v>151</v>
      </c>
      <c r="BE1254" s="226">
        <f>IF(N1254="základní",J1254,0)</f>
        <v>0</v>
      </c>
      <c r="BF1254" s="226">
        <f>IF(N1254="snížená",J1254,0)</f>
        <v>0</v>
      </c>
      <c r="BG1254" s="226">
        <f>IF(N1254="zákl. přenesená",J1254,0)</f>
        <v>0</v>
      </c>
      <c r="BH1254" s="226">
        <f>IF(N1254="sníž. přenesená",J1254,0)</f>
        <v>0</v>
      </c>
      <c r="BI1254" s="226">
        <f>IF(N1254="nulová",J1254,0)</f>
        <v>0</v>
      </c>
      <c r="BJ1254" s="19" t="s">
        <v>80</v>
      </c>
      <c r="BK1254" s="226">
        <f>ROUND(I1254*H1254,2)</f>
        <v>0</v>
      </c>
      <c r="BL1254" s="19" t="s">
        <v>253</v>
      </c>
      <c r="BM1254" s="225" t="s">
        <v>2193</v>
      </c>
    </row>
    <row r="1255" s="2" customFormat="1">
      <c r="A1255" s="40"/>
      <c r="B1255" s="41"/>
      <c r="C1255" s="42"/>
      <c r="D1255" s="227" t="s">
        <v>160</v>
      </c>
      <c r="E1255" s="42"/>
      <c r="F1255" s="228" t="s">
        <v>2192</v>
      </c>
      <c r="G1255" s="42"/>
      <c r="H1255" s="42"/>
      <c r="I1255" s="229"/>
      <c r="J1255" s="42"/>
      <c r="K1255" s="42"/>
      <c r="L1255" s="46"/>
      <c r="M1255" s="230"/>
      <c r="N1255" s="231"/>
      <c r="O1255" s="86"/>
      <c r="P1255" s="86"/>
      <c r="Q1255" s="86"/>
      <c r="R1255" s="86"/>
      <c r="S1255" s="86"/>
      <c r="T1255" s="87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T1255" s="19" t="s">
        <v>160</v>
      </c>
      <c r="AU1255" s="19" t="s">
        <v>82</v>
      </c>
    </row>
    <row r="1256" s="13" customFormat="1">
      <c r="A1256" s="13"/>
      <c r="B1256" s="232"/>
      <c r="C1256" s="233"/>
      <c r="D1256" s="227" t="s">
        <v>162</v>
      </c>
      <c r="E1256" s="233"/>
      <c r="F1256" s="235" t="s">
        <v>2194</v>
      </c>
      <c r="G1256" s="233"/>
      <c r="H1256" s="236">
        <v>0.0060000000000000001</v>
      </c>
      <c r="I1256" s="237"/>
      <c r="J1256" s="233"/>
      <c r="K1256" s="233"/>
      <c r="L1256" s="238"/>
      <c r="M1256" s="239"/>
      <c r="N1256" s="240"/>
      <c r="O1256" s="240"/>
      <c r="P1256" s="240"/>
      <c r="Q1256" s="240"/>
      <c r="R1256" s="240"/>
      <c r="S1256" s="240"/>
      <c r="T1256" s="241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2" t="s">
        <v>162</v>
      </c>
      <c r="AU1256" s="242" t="s">
        <v>82</v>
      </c>
      <c r="AV1256" s="13" t="s">
        <v>82</v>
      </c>
      <c r="AW1256" s="13" t="s">
        <v>4</v>
      </c>
      <c r="AX1256" s="13" t="s">
        <v>80</v>
      </c>
      <c r="AY1256" s="242" t="s">
        <v>151</v>
      </c>
    </row>
    <row r="1257" s="2" customFormat="1" ht="16.5" customHeight="1">
      <c r="A1257" s="40"/>
      <c r="B1257" s="41"/>
      <c r="C1257" s="214" t="s">
        <v>2195</v>
      </c>
      <c r="D1257" s="214" t="s">
        <v>153</v>
      </c>
      <c r="E1257" s="215" t="s">
        <v>2196</v>
      </c>
      <c r="F1257" s="216" t="s">
        <v>2197</v>
      </c>
      <c r="G1257" s="217" t="s">
        <v>156</v>
      </c>
      <c r="H1257" s="218">
        <v>36.619</v>
      </c>
      <c r="I1257" s="219"/>
      <c r="J1257" s="220">
        <f>ROUND(I1257*H1257,2)</f>
        <v>0</v>
      </c>
      <c r="K1257" s="216" t="s">
        <v>157</v>
      </c>
      <c r="L1257" s="46"/>
      <c r="M1257" s="221" t="s">
        <v>19</v>
      </c>
      <c r="N1257" s="222" t="s">
        <v>43</v>
      </c>
      <c r="O1257" s="86"/>
      <c r="P1257" s="223">
        <f>O1257*H1257</f>
        <v>0</v>
      </c>
      <c r="Q1257" s="223">
        <v>0</v>
      </c>
      <c r="R1257" s="223">
        <f>Q1257*H1257</f>
        <v>0</v>
      </c>
      <c r="S1257" s="223">
        <v>0</v>
      </c>
      <c r="T1257" s="224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25" t="s">
        <v>253</v>
      </c>
      <c r="AT1257" s="225" t="s">
        <v>153</v>
      </c>
      <c r="AU1257" s="225" t="s">
        <v>82</v>
      </c>
      <c r="AY1257" s="19" t="s">
        <v>151</v>
      </c>
      <c r="BE1257" s="226">
        <f>IF(N1257="základní",J1257,0)</f>
        <v>0</v>
      </c>
      <c r="BF1257" s="226">
        <f>IF(N1257="snížená",J1257,0)</f>
        <v>0</v>
      </c>
      <c r="BG1257" s="226">
        <f>IF(N1257="zákl. přenesená",J1257,0)</f>
        <v>0</v>
      </c>
      <c r="BH1257" s="226">
        <f>IF(N1257="sníž. přenesená",J1257,0)</f>
        <v>0</v>
      </c>
      <c r="BI1257" s="226">
        <f>IF(N1257="nulová",J1257,0)</f>
        <v>0</v>
      </c>
      <c r="BJ1257" s="19" t="s">
        <v>80</v>
      </c>
      <c r="BK1257" s="226">
        <f>ROUND(I1257*H1257,2)</f>
        <v>0</v>
      </c>
      <c r="BL1257" s="19" t="s">
        <v>253</v>
      </c>
      <c r="BM1257" s="225" t="s">
        <v>2198</v>
      </c>
    </row>
    <row r="1258" s="2" customFormat="1">
      <c r="A1258" s="40"/>
      <c r="B1258" s="41"/>
      <c r="C1258" s="42"/>
      <c r="D1258" s="227" t="s">
        <v>160</v>
      </c>
      <c r="E1258" s="42"/>
      <c r="F1258" s="228" t="s">
        <v>2199</v>
      </c>
      <c r="G1258" s="42"/>
      <c r="H1258" s="42"/>
      <c r="I1258" s="229"/>
      <c r="J1258" s="42"/>
      <c r="K1258" s="42"/>
      <c r="L1258" s="46"/>
      <c r="M1258" s="230"/>
      <c r="N1258" s="231"/>
      <c r="O1258" s="86"/>
      <c r="P1258" s="86"/>
      <c r="Q1258" s="86"/>
      <c r="R1258" s="86"/>
      <c r="S1258" s="86"/>
      <c r="T1258" s="87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T1258" s="19" t="s">
        <v>160</v>
      </c>
      <c r="AU1258" s="19" t="s">
        <v>82</v>
      </c>
    </row>
    <row r="1259" s="16" customFormat="1">
      <c r="A1259" s="16"/>
      <c r="B1259" s="270"/>
      <c r="C1259" s="271"/>
      <c r="D1259" s="227" t="s">
        <v>162</v>
      </c>
      <c r="E1259" s="272" t="s">
        <v>19</v>
      </c>
      <c r="F1259" s="273" t="s">
        <v>2188</v>
      </c>
      <c r="G1259" s="271"/>
      <c r="H1259" s="272" t="s">
        <v>19</v>
      </c>
      <c r="I1259" s="274"/>
      <c r="J1259" s="271"/>
      <c r="K1259" s="271"/>
      <c r="L1259" s="275"/>
      <c r="M1259" s="276"/>
      <c r="N1259" s="277"/>
      <c r="O1259" s="277"/>
      <c r="P1259" s="277"/>
      <c r="Q1259" s="277"/>
      <c r="R1259" s="277"/>
      <c r="S1259" s="277"/>
      <c r="T1259" s="278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T1259" s="279" t="s">
        <v>162</v>
      </c>
      <c r="AU1259" s="279" t="s">
        <v>82</v>
      </c>
      <c r="AV1259" s="16" t="s">
        <v>80</v>
      </c>
      <c r="AW1259" s="16" t="s">
        <v>33</v>
      </c>
      <c r="AX1259" s="16" t="s">
        <v>72</v>
      </c>
      <c r="AY1259" s="279" t="s">
        <v>151</v>
      </c>
    </row>
    <row r="1260" s="13" customFormat="1">
      <c r="A1260" s="13"/>
      <c r="B1260" s="232"/>
      <c r="C1260" s="233"/>
      <c r="D1260" s="227" t="s">
        <v>162</v>
      </c>
      <c r="E1260" s="234" t="s">
        <v>19</v>
      </c>
      <c r="F1260" s="235" t="s">
        <v>2200</v>
      </c>
      <c r="G1260" s="233"/>
      <c r="H1260" s="236">
        <v>36.619</v>
      </c>
      <c r="I1260" s="237"/>
      <c r="J1260" s="233"/>
      <c r="K1260" s="233"/>
      <c r="L1260" s="238"/>
      <c r="M1260" s="239"/>
      <c r="N1260" s="240"/>
      <c r="O1260" s="240"/>
      <c r="P1260" s="240"/>
      <c r="Q1260" s="240"/>
      <c r="R1260" s="240"/>
      <c r="S1260" s="240"/>
      <c r="T1260" s="24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2" t="s">
        <v>162</v>
      </c>
      <c r="AU1260" s="242" t="s">
        <v>82</v>
      </c>
      <c r="AV1260" s="13" t="s">
        <v>82</v>
      </c>
      <c r="AW1260" s="13" t="s">
        <v>33</v>
      </c>
      <c r="AX1260" s="13" t="s">
        <v>80</v>
      </c>
      <c r="AY1260" s="242" t="s">
        <v>151</v>
      </c>
    </row>
    <row r="1261" s="2" customFormat="1" ht="16.5" customHeight="1">
      <c r="A1261" s="40"/>
      <c r="B1261" s="41"/>
      <c r="C1261" s="280" t="s">
        <v>2201</v>
      </c>
      <c r="D1261" s="280" t="s">
        <v>455</v>
      </c>
      <c r="E1261" s="281" t="s">
        <v>2202</v>
      </c>
      <c r="F1261" s="282" t="s">
        <v>2203</v>
      </c>
      <c r="G1261" s="283" t="s">
        <v>405</v>
      </c>
      <c r="H1261" s="284">
        <v>0.014999999999999999</v>
      </c>
      <c r="I1261" s="285"/>
      <c r="J1261" s="286">
        <f>ROUND(I1261*H1261,2)</f>
        <v>0</v>
      </c>
      <c r="K1261" s="282" t="s">
        <v>157</v>
      </c>
      <c r="L1261" s="287"/>
      <c r="M1261" s="288" t="s">
        <v>19</v>
      </c>
      <c r="N1261" s="289" t="s">
        <v>43</v>
      </c>
      <c r="O1261" s="86"/>
      <c r="P1261" s="223">
        <f>O1261*H1261</f>
        <v>0</v>
      </c>
      <c r="Q1261" s="223">
        <v>1</v>
      </c>
      <c r="R1261" s="223">
        <f>Q1261*H1261</f>
        <v>0.014999999999999999</v>
      </c>
      <c r="S1261" s="223">
        <v>0</v>
      </c>
      <c r="T1261" s="224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25" t="s">
        <v>341</v>
      </c>
      <c r="AT1261" s="225" t="s">
        <v>455</v>
      </c>
      <c r="AU1261" s="225" t="s">
        <v>82</v>
      </c>
      <c r="AY1261" s="19" t="s">
        <v>151</v>
      </c>
      <c r="BE1261" s="226">
        <f>IF(N1261="základní",J1261,0)</f>
        <v>0</v>
      </c>
      <c r="BF1261" s="226">
        <f>IF(N1261="snížená",J1261,0)</f>
        <v>0</v>
      </c>
      <c r="BG1261" s="226">
        <f>IF(N1261="zákl. přenesená",J1261,0)</f>
        <v>0</v>
      </c>
      <c r="BH1261" s="226">
        <f>IF(N1261="sníž. přenesená",J1261,0)</f>
        <v>0</v>
      </c>
      <c r="BI1261" s="226">
        <f>IF(N1261="nulová",J1261,0)</f>
        <v>0</v>
      </c>
      <c r="BJ1261" s="19" t="s">
        <v>80</v>
      </c>
      <c r="BK1261" s="226">
        <f>ROUND(I1261*H1261,2)</f>
        <v>0</v>
      </c>
      <c r="BL1261" s="19" t="s">
        <v>253</v>
      </c>
      <c r="BM1261" s="225" t="s">
        <v>2204</v>
      </c>
    </row>
    <row r="1262" s="2" customFormat="1">
      <c r="A1262" s="40"/>
      <c r="B1262" s="41"/>
      <c r="C1262" s="42"/>
      <c r="D1262" s="227" t="s">
        <v>160</v>
      </c>
      <c r="E1262" s="42"/>
      <c r="F1262" s="228" t="s">
        <v>2203</v>
      </c>
      <c r="G1262" s="42"/>
      <c r="H1262" s="42"/>
      <c r="I1262" s="229"/>
      <c r="J1262" s="42"/>
      <c r="K1262" s="42"/>
      <c r="L1262" s="46"/>
      <c r="M1262" s="230"/>
      <c r="N1262" s="231"/>
      <c r="O1262" s="86"/>
      <c r="P1262" s="86"/>
      <c r="Q1262" s="86"/>
      <c r="R1262" s="86"/>
      <c r="S1262" s="86"/>
      <c r="T1262" s="87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T1262" s="19" t="s">
        <v>160</v>
      </c>
      <c r="AU1262" s="19" t="s">
        <v>82</v>
      </c>
    </row>
    <row r="1263" s="13" customFormat="1">
      <c r="A1263" s="13"/>
      <c r="B1263" s="232"/>
      <c r="C1263" s="233"/>
      <c r="D1263" s="227" t="s">
        <v>162</v>
      </c>
      <c r="E1263" s="233"/>
      <c r="F1263" s="235" t="s">
        <v>2205</v>
      </c>
      <c r="G1263" s="233"/>
      <c r="H1263" s="236">
        <v>0.014999999999999999</v>
      </c>
      <c r="I1263" s="237"/>
      <c r="J1263" s="233"/>
      <c r="K1263" s="233"/>
      <c r="L1263" s="238"/>
      <c r="M1263" s="239"/>
      <c r="N1263" s="240"/>
      <c r="O1263" s="240"/>
      <c r="P1263" s="240"/>
      <c r="Q1263" s="240"/>
      <c r="R1263" s="240"/>
      <c r="S1263" s="240"/>
      <c r="T1263" s="241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2" t="s">
        <v>162</v>
      </c>
      <c r="AU1263" s="242" t="s">
        <v>82</v>
      </c>
      <c r="AV1263" s="13" t="s">
        <v>82</v>
      </c>
      <c r="AW1263" s="13" t="s">
        <v>4</v>
      </c>
      <c r="AX1263" s="13" t="s">
        <v>80</v>
      </c>
      <c r="AY1263" s="242" t="s">
        <v>151</v>
      </c>
    </row>
    <row r="1264" s="2" customFormat="1" ht="16.5" customHeight="1">
      <c r="A1264" s="40"/>
      <c r="B1264" s="41"/>
      <c r="C1264" s="214" t="s">
        <v>2206</v>
      </c>
      <c r="D1264" s="214" t="s">
        <v>153</v>
      </c>
      <c r="E1264" s="215" t="s">
        <v>2207</v>
      </c>
      <c r="F1264" s="216" t="s">
        <v>2208</v>
      </c>
      <c r="G1264" s="217" t="s">
        <v>156</v>
      </c>
      <c r="H1264" s="218">
        <v>155.30799999999999</v>
      </c>
      <c r="I1264" s="219"/>
      <c r="J1264" s="220">
        <f>ROUND(I1264*H1264,2)</f>
        <v>0</v>
      </c>
      <c r="K1264" s="216" t="s">
        <v>157</v>
      </c>
      <c r="L1264" s="46"/>
      <c r="M1264" s="221" t="s">
        <v>19</v>
      </c>
      <c r="N1264" s="222" t="s">
        <v>43</v>
      </c>
      <c r="O1264" s="86"/>
      <c r="P1264" s="223">
        <f>O1264*H1264</f>
        <v>0</v>
      </c>
      <c r="Q1264" s="223">
        <v>0</v>
      </c>
      <c r="R1264" s="223">
        <f>Q1264*H1264</f>
        <v>0</v>
      </c>
      <c r="S1264" s="223">
        <v>0</v>
      </c>
      <c r="T1264" s="224">
        <f>S1264*H1264</f>
        <v>0</v>
      </c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R1264" s="225" t="s">
        <v>253</v>
      </c>
      <c r="AT1264" s="225" t="s">
        <v>153</v>
      </c>
      <c r="AU1264" s="225" t="s">
        <v>82</v>
      </c>
      <c r="AY1264" s="19" t="s">
        <v>151</v>
      </c>
      <c r="BE1264" s="226">
        <f>IF(N1264="základní",J1264,0)</f>
        <v>0</v>
      </c>
      <c r="BF1264" s="226">
        <f>IF(N1264="snížená",J1264,0)</f>
        <v>0</v>
      </c>
      <c r="BG1264" s="226">
        <f>IF(N1264="zákl. přenesená",J1264,0)</f>
        <v>0</v>
      </c>
      <c r="BH1264" s="226">
        <f>IF(N1264="sníž. přenesená",J1264,0)</f>
        <v>0</v>
      </c>
      <c r="BI1264" s="226">
        <f>IF(N1264="nulová",J1264,0)</f>
        <v>0</v>
      </c>
      <c r="BJ1264" s="19" t="s">
        <v>80</v>
      </c>
      <c r="BK1264" s="226">
        <f>ROUND(I1264*H1264,2)</f>
        <v>0</v>
      </c>
      <c r="BL1264" s="19" t="s">
        <v>253</v>
      </c>
      <c r="BM1264" s="225" t="s">
        <v>2209</v>
      </c>
    </row>
    <row r="1265" s="2" customFormat="1">
      <c r="A1265" s="40"/>
      <c r="B1265" s="41"/>
      <c r="C1265" s="42"/>
      <c r="D1265" s="227" t="s">
        <v>160</v>
      </c>
      <c r="E1265" s="42"/>
      <c r="F1265" s="228" t="s">
        <v>2210</v>
      </c>
      <c r="G1265" s="42"/>
      <c r="H1265" s="42"/>
      <c r="I1265" s="229"/>
      <c r="J1265" s="42"/>
      <c r="K1265" s="42"/>
      <c r="L1265" s="46"/>
      <c r="M1265" s="230"/>
      <c r="N1265" s="231"/>
      <c r="O1265" s="86"/>
      <c r="P1265" s="86"/>
      <c r="Q1265" s="86"/>
      <c r="R1265" s="86"/>
      <c r="S1265" s="86"/>
      <c r="T1265" s="87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T1265" s="19" t="s">
        <v>160</v>
      </c>
      <c r="AU1265" s="19" t="s">
        <v>82</v>
      </c>
    </row>
    <row r="1266" s="2" customFormat="1">
      <c r="A1266" s="40"/>
      <c r="B1266" s="41"/>
      <c r="C1266" s="42"/>
      <c r="D1266" s="227" t="s">
        <v>175</v>
      </c>
      <c r="E1266" s="42"/>
      <c r="F1266" s="243" t="s">
        <v>2211</v>
      </c>
      <c r="G1266" s="42"/>
      <c r="H1266" s="42"/>
      <c r="I1266" s="229"/>
      <c r="J1266" s="42"/>
      <c r="K1266" s="42"/>
      <c r="L1266" s="46"/>
      <c r="M1266" s="230"/>
      <c r="N1266" s="231"/>
      <c r="O1266" s="86"/>
      <c r="P1266" s="86"/>
      <c r="Q1266" s="86"/>
      <c r="R1266" s="86"/>
      <c r="S1266" s="86"/>
      <c r="T1266" s="87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T1266" s="19" t="s">
        <v>175</v>
      </c>
      <c r="AU1266" s="19" t="s">
        <v>82</v>
      </c>
    </row>
    <row r="1267" s="13" customFormat="1">
      <c r="A1267" s="13"/>
      <c r="B1267" s="232"/>
      <c r="C1267" s="233"/>
      <c r="D1267" s="227" t="s">
        <v>162</v>
      </c>
      <c r="E1267" s="234" t="s">
        <v>19</v>
      </c>
      <c r="F1267" s="235" t="s">
        <v>1412</v>
      </c>
      <c r="G1267" s="233"/>
      <c r="H1267" s="236">
        <v>155.30799999999999</v>
      </c>
      <c r="I1267" s="237"/>
      <c r="J1267" s="233"/>
      <c r="K1267" s="233"/>
      <c r="L1267" s="238"/>
      <c r="M1267" s="239"/>
      <c r="N1267" s="240"/>
      <c r="O1267" s="240"/>
      <c r="P1267" s="240"/>
      <c r="Q1267" s="240"/>
      <c r="R1267" s="240"/>
      <c r="S1267" s="240"/>
      <c r="T1267" s="241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2" t="s">
        <v>162</v>
      </c>
      <c r="AU1267" s="242" t="s">
        <v>82</v>
      </c>
      <c r="AV1267" s="13" t="s">
        <v>82</v>
      </c>
      <c r="AW1267" s="13" t="s">
        <v>33</v>
      </c>
      <c r="AX1267" s="13" t="s">
        <v>80</v>
      </c>
      <c r="AY1267" s="242" t="s">
        <v>151</v>
      </c>
    </row>
    <row r="1268" s="2" customFormat="1" ht="16.5" customHeight="1">
      <c r="A1268" s="40"/>
      <c r="B1268" s="41"/>
      <c r="C1268" s="280" t="s">
        <v>2212</v>
      </c>
      <c r="D1268" s="280" t="s">
        <v>455</v>
      </c>
      <c r="E1268" s="281" t="s">
        <v>2213</v>
      </c>
      <c r="F1268" s="282" t="s">
        <v>2214</v>
      </c>
      <c r="G1268" s="283" t="s">
        <v>156</v>
      </c>
      <c r="H1268" s="284">
        <v>181.011</v>
      </c>
      <c r="I1268" s="285"/>
      <c r="J1268" s="286">
        <f>ROUND(I1268*H1268,2)</f>
        <v>0</v>
      </c>
      <c r="K1268" s="282" t="s">
        <v>157</v>
      </c>
      <c r="L1268" s="287"/>
      <c r="M1268" s="288" t="s">
        <v>19</v>
      </c>
      <c r="N1268" s="289" t="s">
        <v>43</v>
      </c>
      <c r="O1268" s="86"/>
      <c r="P1268" s="223">
        <f>O1268*H1268</f>
        <v>0</v>
      </c>
      <c r="Q1268" s="223">
        <v>0.00064000000000000005</v>
      </c>
      <c r="R1268" s="223">
        <f>Q1268*H1268</f>
        <v>0.11584704000000001</v>
      </c>
      <c r="S1268" s="223">
        <v>0</v>
      </c>
      <c r="T1268" s="224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25" t="s">
        <v>341</v>
      </c>
      <c r="AT1268" s="225" t="s">
        <v>455</v>
      </c>
      <c r="AU1268" s="225" t="s">
        <v>82</v>
      </c>
      <c r="AY1268" s="19" t="s">
        <v>151</v>
      </c>
      <c r="BE1268" s="226">
        <f>IF(N1268="základní",J1268,0)</f>
        <v>0</v>
      </c>
      <c r="BF1268" s="226">
        <f>IF(N1268="snížená",J1268,0)</f>
        <v>0</v>
      </c>
      <c r="BG1268" s="226">
        <f>IF(N1268="zákl. přenesená",J1268,0)</f>
        <v>0</v>
      </c>
      <c r="BH1268" s="226">
        <f>IF(N1268="sníž. přenesená",J1268,0)</f>
        <v>0</v>
      </c>
      <c r="BI1268" s="226">
        <f>IF(N1268="nulová",J1268,0)</f>
        <v>0</v>
      </c>
      <c r="BJ1268" s="19" t="s">
        <v>80</v>
      </c>
      <c r="BK1268" s="226">
        <f>ROUND(I1268*H1268,2)</f>
        <v>0</v>
      </c>
      <c r="BL1268" s="19" t="s">
        <v>253</v>
      </c>
      <c r="BM1268" s="225" t="s">
        <v>2215</v>
      </c>
    </row>
    <row r="1269" s="2" customFormat="1">
      <c r="A1269" s="40"/>
      <c r="B1269" s="41"/>
      <c r="C1269" s="42"/>
      <c r="D1269" s="227" t="s">
        <v>160</v>
      </c>
      <c r="E1269" s="42"/>
      <c r="F1269" s="228" t="s">
        <v>2214</v>
      </c>
      <c r="G1269" s="42"/>
      <c r="H1269" s="42"/>
      <c r="I1269" s="229"/>
      <c r="J1269" s="42"/>
      <c r="K1269" s="42"/>
      <c r="L1269" s="46"/>
      <c r="M1269" s="230"/>
      <c r="N1269" s="231"/>
      <c r="O1269" s="86"/>
      <c r="P1269" s="86"/>
      <c r="Q1269" s="86"/>
      <c r="R1269" s="86"/>
      <c r="S1269" s="86"/>
      <c r="T1269" s="87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T1269" s="19" t="s">
        <v>160</v>
      </c>
      <c r="AU1269" s="19" t="s">
        <v>82</v>
      </c>
    </row>
    <row r="1270" s="2" customFormat="1">
      <c r="A1270" s="40"/>
      <c r="B1270" s="41"/>
      <c r="C1270" s="42"/>
      <c r="D1270" s="227" t="s">
        <v>175</v>
      </c>
      <c r="E1270" s="42"/>
      <c r="F1270" s="243" t="s">
        <v>2211</v>
      </c>
      <c r="G1270" s="42"/>
      <c r="H1270" s="42"/>
      <c r="I1270" s="229"/>
      <c r="J1270" s="42"/>
      <c r="K1270" s="42"/>
      <c r="L1270" s="46"/>
      <c r="M1270" s="230"/>
      <c r="N1270" s="231"/>
      <c r="O1270" s="86"/>
      <c r="P1270" s="86"/>
      <c r="Q1270" s="86"/>
      <c r="R1270" s="86"/>
      <c r="S1270" s="86"/>
      <c r="T1270" s="87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T1270" s="19" t="s">
        <v>175</v>
      </c>
      <c r="AU1270" s="19" t="s">
        <v>82</v>
      </c>
    </row>
    <row r="1271" s="13" customFormat="1">
      <c r="A1271" s="13"/>
      <c r="B1271" s="232"/>
      <c r="C1271" s="233"/>
      <c r="D1271" s="227" t="s">
        <v>162</v>
      </c>
      <c r="E1271" s="233"/>
      <c r="F1271" s="235" t="s">
        <v>2216</v>
      </c>
      <c r="G1271" s="233"/>
      <c r="H1271" s="236">
        <v>181.011</v>
      </c>
      <c r="I1271" s="237"/>
      <c r="J1271" s="233"/>
      <c r="K1271" s="233"/>
      <c r="L1271" s="238"/>
      <c r="M1271" s="239"/>
      <c r="N1271" s="240"/>
      <c r="O1271" s="240"/>
      <c r="P1271" s="240"/>
      <c r="Q1271" s="240"/>
      <c r="R1271" s="240"/>
      <c r="S1271" s="240"/>
      <c r="T1271" s="241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2" t="s">
        <v>162</v>
      </c>
      <c r="AU1271" s="242" t="s">
        <v>82</v>
      </c>
      <c r="AV1271" s="13" t="s">
        <v>82</v>
      </c>
      <c r="AW1271" s="13" t="s">
        <v>4</v>
      </c>
      <c r="AX1271" s="13" t="s">
        <v>80</v>
      </c>
      <c r="AY1271" s="242" t="s">
        <v>151</v>
      </c>
    </row>
    <row r="1272" s="2" customFormat="1" ht="16.5" customHeight="1">
      <c r="A1272" s="40"/>
      <c r="B1272" s="41"/>
      <c r="C1272" s="214" t="s">
        <v>2217</v>
      </c>
      <c r="D1272" s="214" t="s">
        <v>153</v>
      </c>
      <c r="E1272" s="215" t="s">
        <v>2218</v>
      </c>
      <c r="F1272" s="216" t="s">
        <v>2219</v>
      </c>
      <c r="G1272" s="217" t="s">
        <v>156</v>
      </c>
      <c r="H1272" s="218">
        <v>120</v>
      </c>
      <c r="I1272" s="219"/>
      <c r="J1272" s="220">
        <f>ROUND(I1272*H1272,2)</f>
        <v>0</v>
      </c>
      <c r="K1272" s="216" t="s">
        <v>157</v>
      </c>
      <c r="L1272" s="46"/>
      <c r="M1272" s="221" t="s">
        <v>19</v>
      </c>
      <c r="N1272" s="222" t="s">
        <v>43</v>
      </c>
      <c r="O1272" s="86"/>
      <c r="P1272" s="223">
        <f>O1272*H1272</f>
        <v>0</v>
      </c>
      <c r="Q1272" s="223">
        <v>0</v>
      </c>
      <c r="R1272" s="223">
        <f>Q1272*H1272</f>
        <v>0</v>
      </c>
      <c r="S1272" s="223">
        <v>0.0040000000000000001</v>
      </c>
      <c r="T1272" s="224">
        <f>S1272*H1272</f>
        <v>0.47999999999999998</v>
      </c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R1272" s="225" t="s">
        <v>158</v>
      </c>
      <c r="AT1272" s="225" t="s">
        <v>153</v>
      </c>
      <c r="AU1272" s="225" t="s">
        <v>82</v>
      </c>
      <c r="AY1272" s="19" t="s">
        <v>151</v>
      </c>
      <c r="BE1272" s="226">
        <f>IF(N1272="základní",J1272,0)</f>
        <v>0</v>
      </c>
      <c r="BF1272" s="226">
        <f>IF(N1272="snížená",J1272,0)</f>
        <v>0</v>
      </c>
      <c r="BG1272" s="226">
        <f>IF(N1272="zákl. přenesená",J1272,0)</f>
        <v>0</v>
      </c>
      <c r="BH1272" s="226">
        <f>IF(N1272="sníž. přenesená",J1272,0)</f>
        <v>0</v>
      </c>
      <c r="BI1272" s="226">
        <f>IF(N1272="nulová",J1272,0)</f>
        <v>0</v>
      </c>
      <c r="BJ1272" s="19" t="s">
        <v>80</v>
      </c>
      <c r="BK1272" s="226">
        <f>ROUND(I1272*H1272,2)</f>
        <v>0</v>
      </c>
      <c r="BL1272" s="19" t="s">
        <v>158</v>
      </c>
      <c r="BM1272" s="225" t="s">
        <v>2220</v>
      </c>
    </row>
    <row r="1273" s="2" customFormat="1">
      <c r="A1273" s="40"/>
      <c r="B1273" s="41"/>
      <c r="C1273" s="42"/>
      <c r="D1273" s="227" t="s">
        <v>160</v>
      </c>
      <c r="E1273" s="42"/>
      <c r="F1273" s="228" t="s">
        <v>2221</v>
      </c>
      <c r="G1273" s="42"/>
      <c r="H1273" s="42"/>
      <c r="I1273" s="229"/>
      <c r="J1273" s="42"/>
      <c r="K1273" s="42"/>
      <c r="L1273" s="46"/>
      <c r="M1273" s="230"/>
      <c r="N1273" s="231"/>
      <c r="O1273" s="86"/>
      <c r="P1273" s="86"/>
      <c r="Q1273" s="86"/>
      <c r="R1273" s="86"/>
      <c r="S1273" s="86"/>
      <c r="T1273" s="87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T1273" s="19" t="s">
        <v>160</v>
      </c>
      <c r="AU1273" s="19" t="s">
        <v>82</v>
      </c>
    </row>
    <row r="1274" s="2" customFormat="1" ht="16.5" customHeight="1">
      <c r="A1274" s="40"/>
      <c r="B1274" s="41"/>
      <c r="C1274" s="214" t="s">
        <v>2222</v>
      </c>
      <c r="D1274" s="214" t="s">
        <v>153</v>
      </c>
      <c r="E1274" s="215" t="s">
        <v>2223</v>
      </c>
      <c r="F1274" s="216" t="s">
        <v>2224</v>
      </c>
      <c r="G1274" s="217" t="s">
        <v>156</v>
      </c>
      <c r="H1274" s="218">
        <v>31.771000000000001</v>
      </c>
      <c r="I1274" s="219"/>
      <c r="J1274" s="220">
        <f>ROUND(I1274*H1274,2)</f>
        <v>0</v>
      </c>
      <c r="K1274" s="216" t="s">
        <v>157</v>
      </c>
      <c r="L1274" s="46"/>
      <c r="M1274" s="221" t="s">
        <v>19</v>
      </c>
      <c r="N1274" s="222" t="s">
        <v>43</v>
      </c>
      <c r="O1274" s="86"/>
      <c r="P1274" s="223">
        <f>O1274*H1274</f>
        <v>0</v>
      </c>
      <c r="Q1274" s="223">
        <v>0</v>
      </c>
      <c r="R1274" s="223">
        <f>Q1274*H1274</f>
        <v>0</v>
      </c>
      <c r="S1274" s="223">
        <v>0.0044999999999999997</v>
      </c>
      <c r="T1274" s="224">
        <f>S1274*H1274</f>
        <v>0.1429695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5" t="s">
        <v>253</v>
      </c>
      <c r="AT1274" s="225" t="s">
        <v>153</v>
      </c>
      <c r="AU1274" s="225" t="s">
        <v>82</v>
      </c>
      <c r="AY1274" s="19" t="s">
        <v>151</v>
      </c>
      <c r="BE1274" s="226">
        <f>IF(N1274="základní",J1274,0)</f>
        <v>0</v>
      </c>
      <c r="BF1274" s="226">
        <f>IF(N1274="snížená",J1274,0)</f>
        <v>0</v>
      </c>
      <c r="BG1274" s="226">
        <f>IF(N1274="zákl. přenesená",J1274,0)</f>
        <v>0</v>
      </c>
      <c r="BH1274" s="226">
        <f>IF(N1274="sníž. přenesená",J1274,0)</f>
        <v>0</v>
      </c>
      <c r="BI1274" s="226">
        <f>IF(N1274="nulová",J1274,0)</f>
        <v>0</v>
      </c>
      <c r="BJ1274" s="19" t="s">
        <v>80</v>
      </c>
      <c r="BK1274" s="226">
        <f>ROUND(I1274*H1274,2)</f>
        <v>0</v>
      </c>
      <c r="BL1274" s="19" t="s">
        <v>253</v>
      </c>
      <c r="BM1274" s="225" t="s">
        <v>2225</v>
      </c>
    </row>
    <row r="1275" s="2" customFormat="1">
      <c r="A1275" s="40"/>
      <c r="B1275" s="41"/>
      <c r="C1275" s="42"/>
      <c r="D1275" s="227" t="s">
        <v>160</v>
      </c>
      <c r="E1275" s="42"/>
      <c r="F1275" s="228" t="s">
        <v>2226</v>
      </c>
      <c r="G1275" s="42"/>
      <c r="H1275" s="42"/>
      <c r="I1275" s="229"/>
      <c r="J1275" s="42"/>
      <c r="K1275" s="42"/>
      <c r="L1275" s="46"/>
      <c r="M1275" s="230"/>
      <c r="N1275" s="231"/>
      <c r="O1275" s="86"/>
      <c r="P1275" s="86"/>
      <c r="Q1275" s="86"/>
      <c r="R1275" s="86"/>
      <c r="S1275" s="86"/>
      <c r="T1275" s="87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9" t="s">
        <v>160</v>
      </c>
      <c r="AU1275" s="19" t="s">
        <v>82</v>
      </c>
    </row>
    <row r="1276" s="13" customFormat="1">
      <c r="A1276" s="13"/>
      <c r="B1276" s="232"/>
      <c r="C1276" s="233"/>
      <c r="D1276" s="227" t="s">
        <v>162</v>
      </c>
      <c r="E1276" s="234" t="s">
        <v>19</v>
      </c>
      <c r="F1276" s="235" t="s">
        <v>2227</v>
      </c>
      <c r="G1276" s="233"/>
      <c r="H1276" s="236">
        <v>31.771000000000001</v>
      </c>
      <c r="I1276" s="237"/>
      <c r="J1276" s="233"/>
      <c r="K1276" s="233"/>
      <c r="L1276" s="238"/>
      <c r="M1276" s="239"/>
      <c r="N1276" s="240"/>
      <c r="O1276" s="240"/>
      <c r="P1276" s="240"/>
      <c r="Q1276" s="240"/>
      <c r="R1276" s="240"/>
      <c r="S1276" s="240"/>
      <c r="T1276" s="241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2" t="s">
        <v>162</v>
      </c>
      <c r="AU1276" s="242" t="s">
        <v>82</v>
      </c>
      <c r="AV1276" s="13" t="s">
        <v>82</v>
      </c>
      <c r="AW1276" s="13" t="s">
        <v>33</v>
      </c>
      <c r="AX1276" s="13" t="s">
        <v>80</v>
      </c>
      <c r="AY1276" s="242" t="s">
        <v>151</v>
      </c>
    </row>
    <row r="1277" s="2" customFormat="1" ht="16.5" customHeight="1">
      <c r="A1277" s="40"/>
      <c r="B1277" s="41"/>
      <c r="C1277" s="214" t="s">
        <v>2228</v>
      </c>
      <c r="D1277" s="214" t="s">
        <v>153</v>
      </c>
      <c r="E1277" s="215" t="s">
        <v>2229</v>
      </c>
      <c r="F1277" s="216" t="s">
        <v>2230</v>
      </c>
      <c r="G1277" s="217" t="s">
        <v>156</v>
      </c>
      <c r="H1277" s="218">
        <v>151.77099999999999</v>
      </c>
      <c r="I1277" s="219"/>
      <c r="J1277" s="220">
        <f>ROUND(I1277*H1277,2)</f>
        <v>0</v>
      </c>
      <c r="K1277" s="216" t="s">
        <v>19</v>
      </c>
      <c r="L1277" s="46"/>
      <c r="M1277" s="221" t="s">
        <v>19</v>
      </c>
      <c r="N1277" s="222" t="s">
        <v>43</v>
      </c>
      <c r="O1277" s="86"/>
      <c r="P1277" s="223">
        <f>O1277*H1277</f>
        <v>0</v>
      </c>
      <c r="Q1277" s="223">
        <v>0</v>
      </c>
      <c r="R1277" s="223">
        <f>Q1277*H1277</f>
        <v>0</v>
      </c>
      <c r="S1277" s="223">
        <v>0</v>
      </c>
      <c r="T1277" s="224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25" t="s">
        <v>253</v>
      </c>
      <c r="AT1277" s="225" t="s">
        <v>153</v>
      </c>
      <c r="AU1277" s="225" t="s">
        <v>82</v>
      </c>
      <c r="AY1277" s="19" t="s">
        <v>151</v>
      </c>
      <c r="BE1277" s="226">
        <f>IF(N1277="základní",J1277,0)</f>
        <v>0</v>
      </c>
      <c r="BF1277" s="226">
        <f>IF(N1277="snížená",J1277,0)</f>
        <v>0</v>
      </c>
      <c r="BG1277" s="226">
        <f>IF(N1277="zákl. přenesená",J1277,0)</f>
        <v>0</v>
      </c>
      <c r="BH1277" s="226">
        <f>IF(N1277="sníž. přenesená",J1277,0)</f>
        <v>0</v>
      </c>
      <c r="BI1277" s="226">
        <f>IF(N1277="nulová",J1277,0)</f>
        <v>0</v>
      </c>
      <c r="BJ1277" s="19" t="s">
        <v>80</v>
      </c>
      <c r="BK1277" s="226">
        <f>ROUND(I1277*H1277,2)</f>
        <v>0</v>
      </c>
      <c r="BL1277" s="19" t="s">
        <v>253</v>
      </c>
      <c r="BM1277" s="225" t="s">
        <v>2231</v>
      </c>
    </row>
    <row r="1278" s="2" customFormat="1">
      <c r="A1278" s="40"/>
      <c r="B1278" s="41"/>
      <c r="C1278" s="42"/>
      <c r="D1278" s="227" t="s">
        <v>160</v>
      </c>
      <c r="E1278" s="42"/>
      <c r="F1278" s="228" t="s">
        <v>2232</v>
      </c>
      <c r="G1278" s="42"/>
      <c r="H1278" s="42"/>
      <c r="I1278" s="229"/>
      <c r="J1278" s="42"/>
      <c r="K1278" s="42"/>
      <c r="L1278" s="46"/>
      <c r="M1278" s="230"/>
      <c r="N1278" s="231"/>
      <c r="O1278" s="86"/>
      <c r="P1278" s="86"/>
      <c r="Q1278" s="86"/>
      <c r="R1278" s="86"/>
      <c r="S1278" s="86"/>
      <c r="T1278" s="87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T1278" s="19" t="s">
        <v>160</v>
      </c>
      <c r="AU1278" s="19" t="s">
        <v>82</v>
      </c>
    </row>
    <row r="1279" s="13" customFormat="1">
      <c r="A1279" s="13"/>
      <c r="B1279" s="232"/>
      <c r="C1279" s="233"/>
      <c r="D1279" s="227" t="s">
        <v>162</v>
      </c>
      <c r="E1279" s="234" t="s">
        <v>19</v>
      </c>
      <c r="F1279" s="235" t="s">
        <v>2233</v>
      </c>
      <c r="G1279" s="233"/>
      <c r="H1279" s="236">
        <v>151.77099999999999</v>
      </c>
      <c r="I1279" s="237"/>
      <c r="J1279" s="233"/>
      <c r="K1279" s="233"/>
      <c r="L1279" s="238"/>
      <c r="M1279" s="239"/>
      <c r="N1279" s="240"/>
      <c r="O1279" s="240"/>
      <c r="P1279" s="240"/>
      <c r="Q1279" s="240"/>
      <c r="R1279" s="240"/>
      <c r="S1279" s="240"/>
      <c r="T1279" s="241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42" t="s">
        <v>162</v>
      </c>
      <c r="AU1279" s="242" t="s">
        <v>82</v>
      </c>
      <c r="AV1279" s="13" t="s">
        <v>82</v>
      </c>
      <c r="AW1279" s="13" t="s">
        <v>33</v>
      </c>
      <c r="AX1279" s="13" t="s">
        <v>80</v>
      </c>
      <c r="AY1279" s="242" t="s">
        <v>151</v>
      </c>
    </row>
    <row r="1280" s="2" customFormat="1" ht="16.5" customHeight="1">
      <c r="A1280" s="40"/>
      <c r="B1280" s="41"/>
      <c r="C1280" s="280" t="s">
        <v>2234</v>
      </c>
      <c r="D1280" s="280" t="s">
        <v>455</v>
      </c>
      <c r="E1280" s="281" t="s">
        <v>2235</v>
      </c>
      <c r="F1280" s="282" t="s">
        <v>2236</v>
      </c>
      <c r="G1280" s="283" t="s">
        <v>405</v>
      </c>
      <c r="H1280" s="284">
        <v>0.049000000000000002</v>
      </c>
      <c r="I1280" s="285"/>
      <c r="J1280" s="286">
        <f>ROUND(I1280*H1280,2)</f>
        <v>0</v>
      </c>
      <c r="K1280" s="282" t="s">
        <v>19</v>
      </c>
      <c r="L1280" s="287"/>
      <c r="M1280" s="288" t="s">
        <v>19</v>
      </c>
      <c r="N1280" s="289" t="s">
        <v>43</v>
      </c>
      <c r="O1280" s="86"/>
      <c r="P1280" s="223">
        <f>O1280*H1280</f>
        <v>0</v>
      </c>
      <c r="Q1280" s="223">
        <v>1</v>
      </c>
      <c r="R1280" s="223">
        <f>Q1280*H1280</f>
        <v>0.049000000000000002</v>
      </c>
      <c r="S1280" s="223">
        <v>0</v>
      </c>
      <c r="T1280" s="224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25" t="s">
        <v>341</v>
      </c>
      <c r="AT1280" s="225" t="s">
        <v>455</v>
      </c>
      <c r="AU1280" s="225" t="s">
        <v>82</v>
      </c>
      <c r="AY1280" s="19" t="s">
        <v>151</v>
      </c>
      <c r="BE1280" s="226">
        <f>IF(N1280="základní",J1280,0)</f>
        <v>0</v>
      </c>
      <c r="BF1280" s="226">
        <f>IF(N1280="snížená",J1280,0)</f>
        <v>0</v>
      </c>
      <c r="BG1280" s="226">
        <f>IF(N1280="zákl. přenesená",J1280,0)</f>
        <v>0</v>
      </c>
      <c r="BH1280" s="226">
        <f>IF(N1280="sníž. přenesená",J1280,0)</f>
        <v>0</v>
      </c>
      <c r="BI1280" s="226">
        <f>IF(N1280="nulová",J1280,0)</f>
        <v>0</v>
      </c>
      <c r="BJ1280" s="19" t="s">
        <v>80</v>
      </c>
      <c r="BK1280" s="226">
        <f>ROUND(I1280*H1280,2)</f>
        <v>0</v>
      </c>
      <c r="BL1280" s="19" t="s">
        <v>253</v>
      </c>
      <c r="BM1280" s="225" t="s">
        <v>2237</v>
      </c>
    </row>
    <row r="1281" s="2" customFormat="1">
      <c r="A1281" s="40"/>
      <c r="B1281" s="41"/>
      <c r="C1281" s="42"/>
      <c r="D1281" s="227" t="s">
        <v>160</v>
      </c>
      <c r="E1281" s="42"/>
      <c r="F1281" s="228" t="s">
        <v>2192</v>
      </c>
      <c r="G1281" s="42"/>
      <c r="H1281" s="42"/>
      <c r="I1281" s="229"/>
      <c r="J1281" s="42"/>
      <c r="K1281" s="42"/>
      <c r="L1281" s="46"/>
      <c r="M1281" s="230"/>
      <c r="N1281" s="231"/>
      <c r="O1281" s="86"/>
      <c r="P1281" s="86"/>
      <c r="Q1281" s="86"/>
      <c r="R1281" s="86"/>
      <c r="S1281" s="86"/>
      <c r="T1281" s="87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T1281" s="19" t="s">
        <v>160</v>
      </c>
      <c r="AU1281" s="19" t="s">
        <v>82</v>
      </c>
    </row>
    <row r="1282" s="13" customFormat="1">
      <c r="A1282" s="13"/>
      <c r="B1282" s="232"/>
      <c r="C1282" s="233"/>
      <c r="D1282" s="227" t="s">
        <v>162</v>
      </c>
      <c r="E1282" s="233"/>
      <c r="F1282" s="235" t="s">
        <v>2238</v>
      </c>
      <c r="G1282" s="233"/>
      <c r="H1282" s="236">
        <v>0.049000000000000002</v>
      </c>
      <c r="I1282" s="237"/>
      <c r="J1282" s="233"/>
      <c r="K1282" s="233"/>
      <c r="L1282" s="238"/>
      <c r="M1282" s="239"/>
      <c r="N1282" s="240"/>
      <c r="O1282" s="240"/>
      <c r="P1282" s="240"/>
      <c r="Q1282" s="240"/>
      <c r="R1282" s="240"/>
      <c r="S1282" s="240"/>
      <c r="T1282" s="241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2" t="s">
        <v>162</v>
      </c>
      <c r="AU1282" s="242" t="s">
        <v>82</v>
      </c>
      <c r="AV1282" s="13" t="s">
        <v>82</v>
      </c>
      <c r="AW1282" s="13" t="s">
        <v>4</v>
      </c>
      <c r="AX1282" s="13" t="s">
        <v>80</v>
      </c>
      <c r="AY1282" s="242" t="s">
        <v>151</v>
      </c>
    </row>
    <row r="1283" s="2" customFormat="1" ht="16.5" customHeight="1">
      <c r="A1283" s="40"/>
      <c r="B1283" s="41"/>
      <c r="C1283" s="214" t="s">
        <v>2239</v>
      </c>
      <c r="D1283" s="214" t="s">
        <v>153</v>
      </c>
      <c r="E1283" s="215" t="s">
        <v>2240</v>
      </c>
      <c r="F1283" s="216" t="s">
        <v>2241</v>
      </c>
      <c r="G1283" s="217" t="s">
        <v>156</v>
      </c>
      <c r="H1283" s="218">
        <v>3.3210000000000002</v>
      </c>
      <c r="I1283" s="219"/>
      <c r="J1283" s="220">
        <f>ROUND(I1283*H1283,2)</f>
        <v>0</v>
      </c>
      <c r="K1283" s="216" t="s">
        <v>157</v>
      </c>
      <c r="L1283" s="46"/>
      <c r="M1283" s="221" t="s">
        <v>19</v>
      </c>
      <c r="N1283" s="222" t="s">
        <v>43</v>
      </c>
      <c r="O1283" s="86"/>
      <c r="P1283" s="223">
        <f>O1283*H1283</f>
        <v>0</v>
      </c>
      <c r="Q1283" s="223">
        <v>0</v>
      </c>
      <c r="R1283" s="223">
        <f>Q1283*H1283</f>
        <v>0</v>
      </c>
      <c r="S1283" s="223">
        <v>0</v>
      </c>
      <c r="T1283" s="224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5" t="s">
        <v>253</v>
      </c>
      <c r="AT1283" s="225" t="s">
        <v>153</v>
      </c>
      <c r="AU1283" s="225" t="s">
        <v>82</v>
      </c>
      <c r="AY1283" s="19" t="s">
        <v>151</v>
      </c>
      <c r="BE1283" s="226">
        <f>IF(N1283="základní",J1283,0)</f>
        <v>0</v>
      </c>
      <c r="BF1283" s="226">
        <f>IF(N1283="snížená",J1283,0)</f>
        <v>0</v>
      </c>
      <c r="BG1283" s="226">
        <f>IF(N1283="zákl. přenesená",J1283,0)</f>
        <v>0</v>
      </c>
      <c r="BH1283" s="226">
        <f>IF(N1283="sníž. přenesená",J1283,0)</f>
        <v>0</v>
      </c>
      <c r="BI1283" s="226">
        <f>IF(N1283="nulová",J1283,0)</f>
        <v>0</v>
      </c>
      <c r="BJ1283" s="19" t="s">
        <v>80</v>
      </c>
      <c r="BK1283" s="226">
        <f>ROUND(I1283*H1283,2)</f>
        <v>0</v>
      </c>
      <c r="BL1283" s="19" t="s">
        <v>253</v>
      </c>
      <c r="BM1283" s="225" t="s">
        <v>2242</v>
      </c>
    </row>
    <row r="1284" s="2" customFormat="1">
      <c r="A1284" s="40"/>
      <c r="B1284" s="41"/>
      <c r="C1284" s="42"/>
      <c r="D1284" s="227" t="s">
        <v>160</v>
      </c>
      <c r="E1284" s="42"/>
      <c r="F1284" s="228" t="s">
        <v>2243</v>
      </c>
      <c r="G1284" s="42"/>
      <c r="H1284" s="42"/>
      <c r="I1284" s="229"/>
      <c r="J1284" s="42"/>
      <c r="K1284" s="42"/>
      <c r="L1284" s="46"/>
      <c r="M1284" s="230"/>
      <c r="N1284" s="231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160</v>
      </c>
      <c r="AU1284" s="19" t="s">
        <v>82</v>
      </c>
    </row>
    <row r="1285" s="2" customFormat="1">
      <c r="A1285" s="40"/>
      <c r="B1285" s="41"/>
      <c r="C1285" s="42"/>
      <c r="D1285" s="227" t="s">
        <v>175</v>
      </c>
      <c r="E1285" s="42"/>
      <c r="F1285" s="243" t="s">
        <v>2244</v>
      </c>
      <c r="G1285" s="42"/>
      <c r="H1285" s="42"/>
      <c r="I1285" s="229"/>
      <c r="J1285" s="42"/>
      <c r="K1285" s="42"/>
      <c r="L1285" s="46"/>
      <c r="M1285" s="230"/>
      <c r="N1285" s="231"/>
      <c r="O1285" s="86"/>
      <c r="P1285" s="86"/>
      <c r="Q1285" s="86"/>
      <c r="R1285" s="86"/>
      <c r="S1285" s="86"/>
      <c r="T1285" s="87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T1285" s="19" t="s">
        <v>175</v>
      </c>
      <c r="AU1285" s="19" t="s">
        <v>82</v>
      </c>
    </row>
    <row r="1286" s="13" customFormat="1">
      <c r="A1286" s="13"/>
      <c r="B1286" s="232"/>
      <c r="C1286" s="233"/>
      <c r="D1286" s="227" t="s">
        <v>162</v>
      </c>
      <c r="E1286" s="234" t="s">
        <v>19</v>
      </c>
      <c r="F1286" s="235" t="s">
        <v>2245</v>
      </c>
      <c r="G1286" s="233"/>
      <c r="H1286" s="236">
        <v>2.8210000000000002</v>
      </c>
      <c r="I1286" s="237"/>
      <c r="J1286" s="233"/>
      <c r="K1286" s="233"/>
      <c r="L1286" s="238"/>
      <c r="M1286" s="239"/>
      <c r="N1286" s="240"/>
      <c r="O1286" s="240"/>
      <c r="P1286" s="240"/>
      <c r="Q1286" s="240"/>
      <c r="R1286" s="240"/>
      <c r="S1286" s="240"/>
      <c r="T1286" s="241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2" t="s">
        <v>162</v>
      </c>
      <c r="AU1286" s="242" t="s">
        <v>82</v>
      </c>
      <c r="AV1286" s="13" t="s">
        <v>82</v>
      </c>
      <c r="AW1286" s="13" t="s">
        <v>33</v>
      </c>
      <c r="AX1286" s="13" t="s">
        <v>72</v>
      </c>
      <c r="AY1286" s="242" t="s">
        <v>151</v>
      </c>
    </row>
    <row r="1287" s="13" customFormat="1">
      <c r="A1287" s="13"/>
      <c r="B1287" s="232"/>
      <c r="C1287" s="233"/>
      <c r="D1287" s="227" t="s">
        <v>162</v>
      </c>
      <c r="E1287" s="234" t="s">
        <v>19</v>
      </c>
      <c r="F1287" s="235" t="s">
        <v>2246</v>
      </c>
      <c r="G1287" s="233"/>
      <c r="H1287" s="236">
        <v>0.5</v>
      </c>
      <c r="I1287" s="237"/>
      <c r="J1287" s="233"/>
      <c r="K1287" s="233"/>
      <c r="L1287" s="238"/>
      <c r="M1287" s="239"/>
      <c r="N1287" s="240"/>
      <c r="O1287" s="240"/>
      <c r="P1287" s="240"/>
      <c r="Q1287" s="240"/>
      <c r="R1287" s="240"/>
      <c r="S1287" s="240"/>
      <c r="T1287" s="241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2" t="s">
        <v>162</v>
      </c>
      <c r="AU1287" s="242" t="s">
        <v>82</v>
      </c>
      <c r="AV1287" s="13" t="s">
        <v>82</v>
      </c>
      <c r="AW1287" s="13" t="s">
        <v>33</v>
      </c>
      <c r="AX1287" s="13" t="s">
        <v>72</v>
      </c>
      <c r="AY1287" s="242" t="s">
        <v>151</v>
      </c>
    </row>
    <row r="1288" s="14" customFormat="1">
      <c r="A1288" s="14"/>
      <c r="B1288" s="244"/>
      <c r="C1288" s="245"/>
      <c r="D1288" s="227" t="s">
        <v>162</v>
      </c>
      <c r="E1288" s="246" t="s">
        <v>19</v>
      </c>
      <c r="F1288" s="247" t="s">
        <v>204</v>
      </c>
      <c r="G1288" s="245"/>
      <c r="H1288" s="248">
        <v>3.3210000000000002</v>
      </c>
      <c r="I1288" s="249"/>
      <c r="J1288" s="245"/>
      <c r="K1288" s="245"/>
      <c r="L1288" s="250"/>
      <c r="M1288" s="251"/>
      <c r="N1288" s="252"/>
      <c r="O1288" s="252"/>
      <c r="P1288" s="252"/>
      <c r="Q1288" s="252"/>
      <c r="R1288" s="252"/>
      <c r="S1288" s="252"/>
      <c r="T1288" s="253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4" t="s">
        <v>162</v>
      </c>
      <c r="AU1288" s="254" t="s">
        <v>82</v>
      </c>
      <c r="AV1288" s="14" t="s">
        <v>158</v>
      </c>
      <c r="AW1288" s="14" t="s">
        <v>33</v>
      </c>
      <c r="AX1288" s="14" t="s">
        <v>80</v>
      </c>
      <c r="AY1288" s="254" t="s">
        <v>151</v>
      </c>
    </row>
    <row r="1289" s="2" customFormat="1" ht="16.5" customHeight="1">
      <c r="A1289" s="40"/>
      <c r="B1289" s="41"/>
      <c r="C1289" s="280" t="s">
        <v>2247</v>
      </c>
      <c r="D1289" s="280" t="s">
        <v>455</v>
      </c>
      <c r="E1289" s="281" t="s">
        <v>2191</v>
      </c>
      <c r="F1289" s="282" t="s">
        <v>2192</v>
      </c>
      <c r="G1289" s="283" t="s">
        <v>405</v>
      </c>
      <c r="H1289" s="284">
        <v>0.001</v>
      </c>
      <c r="I1289" s="285"/>
      <c r="J1289" s="286">
        <f>ROUND(I1289*H1289,2)</f>
        <v>0</v>
      </c>
      <c r="K1289" s="282" t="s">
        <v>157</v>
      </c>
      <c r="L1289" s="287"/>
      <c r="M1289" s="288" t="s">
        <v>19</v>
      </c>
      <c r="N1289" s="289" t="s">
        <v>43</v>
      </c>
      <c r="O1289" s="86"/>
      <c r="P1289" s="223">
        <f>O1289*H1289</f>
        <v>0</v>
      </c>
      <c r="Q1289" s="223">
        <v>1</v>
      </c>
      <c r="R1289" s="223">
        <f>Q1289*H1289</f>
        <v>0.001</v>
      </c>
      <c r="S1289" s="223">
        <v>0</v>
      </c>
      <c r="T1289" s="224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5" t="s">
        <v>341</v>
      </c>
      <c r="AT1289" s="225" t="s">
        <v>455</v>
      </c>
      <c r="AU1289" s="225" t="s">
        <v>82</v>
      </c>
      <c r="AY1289" s="19" t="s">
        <v>151</v>
      </c>
      <c r="BE1289" s="226">
        <f>IF(N1289="základní",J1289,0)</f>
        <v>0</v>
      </c>
      <c r="BF1289" s="226">
        <f>IF(N1289="snížená",J1289,0)</f>
        <v>0</v>
      </c>
      <c r="BG1289" s="226">
        <f>IF(N1289="zákl. přenesená",J1289,0)</f>
        <v>0</v>
      </c>
      <c r="BH1289" s="226">
        <f>IF(N1289="sníž. přenesená",J1289,0)</f>
        <v>0</v>
      </c>
      <c r="BI1289" s="226">
        <f>IF(N1289="nulová",J1289,0)</f>
        <v>0</v>
      </c>
      <c r="BJ1289" s="19" t="s">
        <v>80</v>
      </c>
      <c r="BK1289" s="226">
        <f>ROUND(I1289*H1289,2)</f>
        <v>0</v>
      </c>
      <c r="BL1289" s="19" t="s">
        <v>253</v>
      </c>
      <c r="BM1289" s="225" t="s">
        <v>2248</v>
      </c>
    </row>
    <row r="1290" s="2" customFormat="1">
      <c r="A1290" s="40"/>
      <c r="B1290" s="41"/>
      <c r="C1290" s="42"/>
      <c r="D1290" s="227" t="s">
        <v>160</v>
      </c>
      <c r="E1290" s="42"/>
      <c r="F1290" s="228" t="s">
        <v>2192</v>
      </c>
      <c r="G1290" s="42"/>
      <c r="H1290" s="42"/>
      <c r="I1290" s="229"/>
      <c r="J1290" s="42"/>
      <c r="K1290" s="42"/>
      <c r="L1290" s="46"/>
      <c r="M1290" s="230"/>
      <c r="N1290" s="231"/>
      <c r="O1290" s="86"/>
      <c r="P1290" s="86"/>
      <c r="Q1290" s="86"/>
      <c r="R1290" s="86"/>
      <c r="S1290" s="86"/>
      <c r="T1290" s="87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T1290" s="19" t="s">
        <v>160</v>
      </c>
      <c r="AU1290" s="19" t="s">
        <v>82</v>
      </c>
    </row>
    <row r="1291" s="2" customFormat="1">
      <c r="A1291" s="40"/>
      <c r="B1291" s="41"/>
      <c r="C1291" s="42"/>
      <c r="D1291" s="227" t="s">
        <v>175</v>
      </c>
      <c r="E1291" s="42"/>
      <c r="F1291" s="243" t="s">
        <v>2244</v>
      </c>
      <c r="G1291" s="42"/>
      <c r="H1291" s="42"/>
      <c r="I1291" s="229"/>
      <c r="J1291" s="42"/>
      <c r="K1291" s="42"/>
      <c r="L1291" s="46"/>
      <c r="M1291" s="230"/>
      <c r="N1291" s="231"/>
      <c r="O1291" s="86"/>
      <c r="P1291" s="86"/>
      <c r="Q1291" s="86"/>
      <c r="R1291" s="86"/>
      <c r="S1291" s="86"/>
      <c r="T1291" s="87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T1291" s="19" t="s">
        <v>175</v>
      </c>
      <c r="AU1291" s="19" t="s">
        <v>82</v>
      </c>
    </row>
    <row r="1292" s="13" customFormat="1">
      <c r="A1292" s="13"/>
      <c r="B1292" s="232"/>
      <c r="C1292" s="233"/>
      <c r="D1292" s="227" t="s">
        <v>162</v>
      </c>
      <c r="E1292" s="233"/>
      <c r="F1292" s="235" t="s">
        <v>2249</v>
      </c>
      <c r="G1292" s="233"/>
      <c r="H1292" s="236">
        <v>0.001</v>
      </c>
      <c r="I1292" s="237"/>
      <c r="J1292" s="233"/>
      <c r="K1292" s="233"/>
      <c r="L1292" s="238"/>
      <c r="M1292" s="239"/>
      <c r="N1292" s="240"/>
      <c r="O1292" s="240"/>
      <c r="P1292" s="240"/>
      <c r="Q1292" s="240"/>
      <c r="R1292" s="240"/>
      <c r="S1292" s="240"/>
      <c r="T1292" s="241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2" t="s">
        <v>162</v>
      </c>
      <c r="AU1292" s="242" t="s">
        <v>82</v>
      </c>
      <c r="AV1292" s="13" t="s">
        <v>82</v>
      </c>
      <c r="AW1292" s="13" t="s">
        <v>4</v>
      </c>
      <c r="AX1292" s="13" t="s">
        <v>80</v>
      </c>
      <c r="AY1292" s="242" t="s">
        <v>151</v>
      </c>
    </row>
    <row r="1293" s="2" customFormat="1" ht="16.5" customHeight="1">
      <c r="A1293" s="40"/>
      <c r="B1293" s="41"/>
      <c r="C1293" s="214" t="s">
        <v>2250</v>
      </c>
      <c r="D1293" s="214" t="s">
        <v>153</v>
      </c>
      <c r="E1293" s="215" t="s">
        <v>2251</v>
      </c>
      <c r="F1293" s="216" t="s">
        <v>2252</v>
      </c>
      <c r="G1293" s="217" t="s">
        <v>156</v>
      </c>
      <c r="H1293" s="218">
        <v>181.77099999999999</v>
      </c>
      <c r="I1293" s="219"/>
      <c r="J1293" s="220">
        <f>ROUND(I1293*H1293,2)</f>
        <v>0</v>
      </c>
      <c r="K1293" s="216" t="s">
        <v>157</v>
      </c>
      <c r="L1293" s="46"/>
      <c r="M1293" s="221" t="s">
        <v>19</v>
      </c>
      <c r="N1293" s="222" t="s">
        <v>43</v>
      </c>
      <c r="O1293" s="86"/>
      <c r="P1293" s="223">
        <f>O1293*H1293</f>
        <v>0</v>
      </c>
      <c r="Q1293" s="223">
        <v>0.00038000000000000002</v>
      </c>
      <c r="R1293" s="223">
        <f>Q1293*H1293</f>
        <v>0.069072979999999992</v>
      </c>
      <c r="S1293" s="223">
        <v>0</v>
      </c>
      <c r="T1293" s="224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5" t="s">
        <v>253</v>
      </c>
      <c r="AT1293" s="225" t="s">
        <v>153</v>
      </c>
      <c r="AU1293" s="225" t="s">
        <v>82</v>
      </c>
      <c r="AY1293" s="19" t="s">
        <v>151</v>
      </c>
      <c r="BE1293" s="226">
        <f>IF(N1293="základní",J1293,0)</f>
        <v>0</v>
      </c>
      <c r="BF1293" s="226">
        <f>IF(N1293="snížená",J1293,0)</f>
        <v>0</v>
      </c>
      <c r="BG1293" s="226">
        <f>IF(N1293="zákl. přenesená",J1293,0)</f>
        <v>0</v>
      </c>
      <c r="BH1293" s="226">
        <f>IF(N1293="sníž. přenesená",J1293,0)</f>
        <v>0</v>
      </c>
      <c r="BI1293" s="226">
        <f>IF(N1293="nulová",J1293,0)</f>
        <v>0</v>
      </c>
      <c r="BJ1293" s="19" t="s">
        <v>80</v>
      </c>
      <c r="BK1293" s="226">
        <f>ROUND(I1293*H1293,2)</f>
        <v>0</v>
      </c>
      <c r="BL1293" s="19" t="s">
        <v>253</v>
      </c>
      <c r="BM1293" s="225" t="s">
        <v>2253</v>
      </c>
    </row>
    <row r="1294" s="2" customFormat="1">
      <c r="A1294" s="40"/>
      <c r="B1294" s="41"/>
      <c r="C1294" s="42"/>
      <c r="D1294" s="227" t="s">
        <v>160</v>
      </c>
      <c r="E1294" s="42"/>
      <c r="F1294" s="228" t="s">
        <v>2254</v>
      </c>
      <c r="G1294" s="42"/>
      <c r="H1294" s="42"/>
      <c r="I1294" s="229"/>
      <c r="J1294" s="42"/>
      <c r="K1294" s="42"/>
      <c r="L1294" s="46"/>
      <c r="M1294" s="230"/>
      <c r="N1294" s="231"/>
      <c r="O1294" s="86"/>
      <c r="P1294" s="86"/>
      <c r="Q1294" s="86"/>
      <c r="R1294" s="86"/>
      <c r="S1294" s="86"/>
      <c r="T1294" s="87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T1294" s="19" t="s">
        <v>160</v>
      </c>
      <c r="AU1294" s="19" t="s">
        <v>82</v>
      </c>
    </row>
    <row r="1295" s="13" customFormat="1">
      <c r="A1295" s="13"/>
      <c r="B1295" s="232"/>
      <c r="C1295" s="233"/>
      <c r="D1295" s="227" t="s">
        <v>162</v>
      </c>
      <c r="E1295" s="234" t="s">
        <v>19</v>
      </c>
      <c r="F1295" s="235" t="s">
        <v>2233</v>
      </c>
      <c r="G1295" s="233"/>
      <c r="H1295" s="236">
        <v>151.77099999999999</v>
      </c>
      <c r="I1295" s="237"/>
      <c r="J1295" s="233"/>
      <c r="K1295" s="233"/>
      <c r="L1295" s="238"/>
      <c r="M1295" s="239"/>
      <c r="N1295" s="240"/>
      <c r="O1295" s="240"/>
      <c r="P1295" s="240"/>
      <c r="Q1295" s="240"/>
      <c r="R1295" s="240"/>
      <c r="S1295" s="240"/>
      <c r="T1295" s="24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2" t="s">
        <v>162</v>
      </c>
      <c r="AU1295" s="242" t="s">
        <v>82</v>
      </c>
      <c r="AV1295" s="13" t="s">
        <v>82</v>
      </c>
      <c r="AW1295" s="13" t="s">
        <v>33</v>
      </c>
      <c r="AX1295" s="13" t="s">
        <v>72</v>
      </c>
      <c r="AY1295" s="242" t="s">
        <v>151</v>
      </c>
    </row>
    <row r="1296" s="13" customFormat="1">
      <c r="A1296" s="13"/>
      <c r="B1296" s="232"/>
      <c r="C1296" s="233"/>
      <c r="D1296" s="227" t="s">
        <v>162</v>
      </c>
      <c r="E1296" s="234" t="s">
        <v>19</v>
      </c>
      <c r="F1296" s="235" t="s">
        <v>2255</v>
      </c>
      <c r="G1296" s="233"/>
      <c r="H1296" s="236">
        <v>30</v>
      </c>
      <c r="I1296" s="237"/>
      <c r="J1296" s="233"/>
      <c r="K1296" s="233"/>
      <c r="L1296" s="238"/>
      <c r="M1296" s="239"/>
      <c r="N1296" s="240"/>
      <c r="O1296" s="240"/>
      <c r="P1296" s="240"/>
      <c r="Q1296" s="240"/>
      <c r="R1296" s="240"/>
      <c r="S1296" s="240"/>
      <c r="T1296" s="241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2" t="s">
        <v>162</v>
      </c>
      <c r="AU1296" s="242" t="s">
        <v>82</v>
      </c>
      <c r="AV1296" s="13" t="s">
        <v>82</v>
      </c>
      <c r="AW1296" s="13" t="s">
        <v>33</v>
      </c>
      <c r="AX1296" s="13" t="s">
        <v>72</v>
      </c>
      <c r="AY1296" s="242" t="s">
        <v>151</v>
      </c>
    </row>
    <row r="1297" s="14" customFormat="1">
      <c r="A1297" s="14"/>
      <c r="B1297" s="244"/>
      <c r="C1297" s="245"/>
      <c r="D1297" s="227" t="s">
        <v>162</v>
      </c>
      <c r="E1297" s="246" t="s">
        <v>19</v>
      </c>
      <c r="F1297" s="247" t="s">
        <v>204</v>
      </c>
      <c r="G1297" s="245"/>
      <c r="H1297" s="248">
        <v>181.77099999999999</v>
      </c>
      <c r="I1297" s="249"/>
      <c r="J1297" s="245"/>
      <c r="K1297" s="245"/>
      <c r="L1297" s="250"/>
      <c r="M1297" s="251"/>
      <c r="N1297" s="252"/>
      <c r="O1297" s="252"/>
      <c r="P1297" s="252"/>
      <c r="Q1297" s="252"/>
      <c r="R1297" s="252"/>
      <c r="S1297" s="252"/>
      <c r="T1297" s="253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4" t="s">
        <v>162</v>
      </c>
      <c r="AU1297" s="254" t="s">
        <v>82</v>
      </c>
      <c r="AV1297" s="14" t="s">
        <v>158</v>
      </c>
      <c r="AW1297" s="14" t="s">
        <v>33</v>
      </c>
      <c r="AX1297" s="14" t="s">
        <v>80</v>
      </c>
      <c r="AY1297" s="254" t="s">
        <v>151</v>
      </c>
    </row>
    <row r="1298" s="2" customFormat="1">
      <c r="A1298" s="40"/>
      <c r="B1298" s="41"/>
      <c r="C1298" s="280" t="s">
        <v>2256</v>
      </c>
      <c r="D1298" s="280" t="s">
        <v>455</v>
      </c>
      <c r="E1298" s="281" t="s">
        <v>2257</v>
      </c>
      <c r="F1298" s="282" t="s">
        <v>2258</v>
      </c>
      <c r="G1298" s="283" t="s">
        <v>156</v>
      </c>
      <c r="H1298" s="284">
        <v>211.85400000000001</v>
      </c>
      <c r="I1298" s="285"/>
      <c r="J1298" s="286">
        <f>ROUND(I1298*H1298,2)</f>
        <v>0</v>
      </c>
      <c r="K1298" s="282" t="s">
        <v>157</v>
      </c>
      <c r="L1298" s="287"/>
      <c r="M1298" s="288" t="s">
        <v>19</v>
      </c>
      <c r="N1298" s="289" t="s">
        <v>43</v>
      </c>
      <c r="O1298" s="86"/>
      <c r="P1298" s="223">
        <f>O1298*H1298</f>
        <v>0</v>
      </c>
      <c r="Q1298" s="223">
        <v>0.0054000000000000003</v>
      </c>
      <c r="R1298" s="223">
        <f>Q1298*H1298</f>
        <v>1.1440116000000002</v>
      </c>
      <c r="S1298" s="223">
        <v>0</v>
      </c>
      <c r="T1298" s="224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25" t="s">
        <v>341</v>
      </c>
      <c r="AT1298" s="225" t="s">
        <v>455</v>
      </c>
      <c r="AU1298" s="225" t="s">
        <v>82</v>
      </c>
      <c r="AY1298" s="19" t="s">
        <v>151</v>
      </c>
      <c r="BE1298" s="226">
        <f>IF(N1298="základní",J1298,0)</f>
        <v>0</v>
      </c>
      <c r="BF1298" s="226">
        <f>IF(N1298="snížená",J1298,0)</f>
        <v>0</v>
      </c>
      <c r="BG1298" s="226">
        <f>IF(N1298="zákl. přenesená",J1298,0)</f>
        <v>0</v>
      </c>
      <c r="BH1298" s="226">
        <f>IF(N1298="sníž. přenesená",J1298,0)</f>
        <v>0</v>
      </c>
      <c r="BI1298" s="226">
        <f>IF(N1298="nulová",J1298,0)</f>
        <v>0</v>
      </c>
      <c r="BJ1298" s="19" t="s">
        <v>80</v>
      </c>
      <c r="BK1298" s="226">
        <f>ROUND(I1298*H1298,2)</f>
        <v>0</v>
      </c>
      <c r="BL1298" s="19" t="s">
        <v>253</v>
      </c>
      <c r="BM1298" s="225" t="s">
        <v>2259</v>
      </c>
    </row>
    <row r="1299" s="2" customFormat="1">
      <c r="A1299" s="40"/>
      <c r="B1299" s="41"/>
      <c r="C1299" s="42"/>
      <c r="D1299" s="227" t="s">
        <v>160</v>
      </c>
      <c r="E1299" s="42"/>
      <c r="F1299" s="228" t="s">
        <v>2258</v>
      </c>
      <c r="G1299" s="42"/>
      <c r="H1299" s="42"/>
      <c r="I1299" s="229"/>
      <c r="J1299" s="42"/>
      <c r="K1299" s="42"/>
      <c r="L1299" s="46"/>
      <c r="M1299" s="230"/>
      <c r="N1299" s="231"/>
      <c r="O1299" s="86"/>
      <c r="P1299" s="86"/>
      <c r="Q1299" s="86"/>
      <c r="R1299" s="86"/>
      <c r="S1299" s="86"/>
      <c r="T1299" s="87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T1299" s="19" t="s">
        <v>160</v>
      </c>
      <c r="AU1299" s="19" t="s">
        <v>82</v>
      </c>
    </row>
    <row r="1300" s="13" customFormat="1">
      <c r="A1300" s="13"/>
      <c r="B1300" s="232"/>
      <c r="C1300" s="233"/>
      <c r="D1300" s="227" t="s">
        <v>162</v>
      </c>
      <c r="E1300" s="233"/>
      <c r="F1300" s="235" t="s">
        <v>2260</v>
      </c>
      <c r="G1300" s="233"/>
      <c r="H1300" s="236">
        <v>211.85400000000001</v>
      </c>
      <c r="I1300" s="237"/>
      <c r="J1300" s="233"/>
      <c r="K1300" s="233"/>
      <c r="L1300" s="238"/>
      <c r="M1300" s="239"/>
      <c r="N1300" s="240"/>
      <c r="O1300" s="240"/>
      <c r="P1300" s="240"/>
      <c r="Q1300" s="240"/>
      <c r="R1300" s="240"/>
      <c r="S1300" s="240"/>
      <c r="T1300" s="241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2" t="s">
        <v>162</v>
      </c>
      <c r="AU1300" s="242" t="s">
        <v>82</v>
      </c>
      <c r="AV1300" s="13" t="s">
        <v>82</v>
      </c>
      <c r="AW1300" s="13" t="s">
        <v>4</v>
      </c>
      <c r="AX1300" s="13" t="s">
        <v>80</v>
      </c>
      <c r="AY1300" s="242" t="s">
        <v>151</v>
      </c>
    </row>
    <row r="1301" s="2" customFormat="1" ht="16.5" customHeight="1">
      <c r="A1301" s="40"/>
      <c r="B1301" s="41"/>
      <c r="C1301" s="214" t="s">
        <v>2261</v>
      </c>
      <c r="D1301" s="214" t="s">
        <v>153</v>
      </c>
      <c r="E1301" s="215" t="s">
        <v>2262</v>
      </c>
      <c r="F1301" s="216" t="s">
        <v>2263</v>
      </c>
      <c r="G1301" s="217" t="s">
        <v>156</v>
      </c>
      <c r="H1301" s="218">
        <v>59.079999999999998</v>
      </c>
      <c r="I1301" s="219"/>
      <c r="J1301" s="220">
        <f>ROUND(I1301*H1301,2)</f>
        <v>0</v>
      </c>
      <c r="K1301" s="216" t="s">
        <v>19</v>
      </c>
      <c r="L1301" s="46"/>
      <c r="M1301" s="221" t="s">
        <v>19</v>
      </c>
      <c r="N1301" s="222" t="s">
        <v>43</v>
      </c>
      <c r="O1301" s="86"/>
      <c r="P1301" s="223">
        <f>O1301*H1301</f>
        <v>0</v>
      </c>
      <c r="Q1301" s="223">
        <v>0</v>
      </c>
      <c r="R1301" s="223">
        <f>Q1301*H1301</f>
        <v>0</v>
      </c>
      <c r="S1301" s="223">
        <v>0</v>
      </c>
      <c r="T1301" s="224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5" t="s">
        <v>253</v>
      </c>
      <c r="AT1301" s="225" t="s">
        <v>153</v>
      </c>
      <c r="AU1301" s="225" t="s">
        <v>82</v>
      </c>
      <c r="AY1301" s="19" t="s">
        <v>151</v>
      </c>
      <c r="BE1301" s="226">
        <f>IF(N1301="základní",J1301,0)</f>
        <v>0</v>
      </c>
      <c r="BF1301" s="226">
        <f>IF(N1301="snížená",J1301,0)</f>
        <v>0</v>
      </c>
      <c r="BG1301" s="226">
        <f>IF(N1301="zákl. přenesená",J1301,0)</f>
        <v>0</v>
      </c>
      <c r="BH1301" s="226">
        <f>IF(N1301="sníž. přenesená",J1301,0)</f>
        <v>0</v>
      </c>
      <c r="BI1301" s="226">
        <f>IF(N1301="nulová",J1301,0)</f>
        <v>0</v>
      </c>
      <c r="BJ1301" s="19" t="s">
        <v>80</v>
      </c>
      <c r="BK1301" s="226">
        <f>ROUND(I1301*H1301,2)</f>
        <v>0</v>
      </c>
      <c r="BL1301" s="19" t="s">
        <v>253</v>
      </c>
      <c r="BM1301" s="225" t="s">
        <v>2264</v>
      </c>
    </row>
    <row r="1302" s="2" customFormat="1">
      <c r="A1302" s="40"/>
      <c r="B1302" s="41"/>
      <c r="C1302" s="42"/>
      <c r="D1302" s="227" t="s">
        <v>160</v>
      </c>
      <c r="E1302" s="42"/>
      <c r="F1302" s="228" t="s">
        <v>2263</v>
      </c>
      <c r="G1302" s="42"/>
      <c r="H1302" s="42"/>
      <c r="I1302" s="229"/>
      <c r="J1302" s="42"/>
      <c r="K1302" s="42"/>
      <c r="L1302" s="46"/>
      <c r="M1302" s="230"/>
      <c r="N1302" s="231"/>
      <c r="O1302" s="86"/>
      <c r="P1302" s="86"/>
      <c r="Q1302" s="86"/>
      <c r="R1302" s="86"/>
      <c r="S1302" s="86"/>
      <c r="T1302" s="87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T1302" s="19" t="s">
        <v>160</v>
      </c>
      <c r="AU1302" s="19" t="s">
        <v>82</v>
      </c>
    </row>
    <row r="1303" s="2" customFormat="1">
      <c r="A1303" s="40"/>
      <c r="B1303" s="41"/>
      <c r="C1303" s="42"/>
      <c r="D1303" s="227" t="s">
        <v>175</v>
      </c>
      <c r="E1303" s="42"/>
      <c r="F1303" s="243" t="s">
        <v>2265</v>
      </c>
      <c r="G1303" s="42"/>
      <c r="H1303" s="42"/>
      <c r="I1303" s="229"/>
      <c r="J1303" s="42"/>
      <c r="K1303" s="42"/>
      <c r="L1303" s="46"/>
      <c r="M1303" s="230"/>
      <c r="N1303" s="231"/>
      <c r="O1303" s="86"/>
      <c r="P1303" s="86"/>
      <c r="Q1303" s="86"/>
      <c r="R1303" s="86"/>
      <c r="S1303" s="86"/>
      <c r="T1303" s="87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T1303" s="19" t="s">
        <v>175</v>
      </c>
      <c r="AU1303" s="19" t="s">
        <v>82</v>
      </c>
    </row>
    <row r="1304" s="13" customFormat="1">
      <c r="A1304" s="13"/>
      <c r="B1304" s="232"/>
      <c r="C1304" s="233"/>
      <c r="D1304" s="227" t="s">
        <v>162</v>
      </c>
      <c r="E1304" s="234" t="s">
        <v>19</v>
      </c>
      <c r="F1304" s="235" t="s">
        <v>2266</v>
      </c>
      <c r="G1304" s="233"/>
      <c r="H1304" s="236">
        <v>59.079999999999998</v>
      </c>
      <c r="I1304" s="237"/>
      <c r="J1304" s="233"/>
      <c r="K1304" s="233"/>
      <c r="L1304" s="238"/>
      <c r="M1304" s="239"/>
      <c r="N1304" s="240"/>
      <c r="O1304" s="240"/>
      <c r="P1304" s="240"/>
      <c r="Q1304" s="240"/>
      <c r="R1304" s="240"/>
      <c r="S1304" s="240"/>
      <c r="T1304" s="241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2" t="s">
        <v>162</v>
      </c>
      <c r="AU1304" s="242" t="s">
        <v>82</v>
      </c>
      <c r="AV1304" s="13" t="s">
        <v>82</v>
      </c>
      <c r="AW1304" s="13" t="s">
        <v>33</v>
      </c>
      <c r="AX1304" s="13" t="s">
        <v>80</v>
      </c>
      <c r="AY1304" s="242" t="s">
        <v>151</v>
      </c>
    </row>
    <row r="1305" s="2" customFormat="1" ht="16.5" customHeight="1">
      <c r="A1305" s="40"/>
      <c r="B1305" s="41"/>
      <c r="C1305" s="214" t="s">
        <v>2267</v>
      </c>
      <c r="D1305" s="214" t="s">
        <v>153</v>
      </c>
      <c r="E1305" s="215" t="s">
        <v>2268</v>
      </c>
      <c r="F1305" s="216" t="s">
        <v>2269</v>
      </c>
      <c r="G1305" s="217" t="s">
        <v>405</v>
      </c>
      <c r="H1305" s="218">
        <v>1.3999999999999999</v>
      </c>
      <c r="I1305" s="219"/>
      <c r="J1305" s="220">
        <f>ROUND(I1305*H1305,2)</f>
        <v>0</v>
      </c>
      <c r="K1305" s="216" t="s">
        <v>157</v>
      </c>
      <c r="L1305" s="46"/>
      <c r="M1305" s="221" t="s">
        <v>19</v>
      </c>
      <c r="N1305" s="222" t="s">
        <v>43</v>
      </c>
      <c r="O1305" s="86"/>
      <c r="P1305" s="223">
        <f>O1305*H1305</f>
        <v>0</v>
      </c>
      <c r="Q1305" s="223">
        <v>0</v>
      </c>
      <c r="R1305" s="223">
        <f>Q1305*H1305</f>
        <v>0</v>
      </c>
      <c r="S1305" s="223">
        <v>0</v>
      </c>
      <c r="T1305" s="224">
        <f>S1305*H1305</f>
        <v>0</v>
      </c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R1305" s="225" t="s">
        <v>253</v>
      </c>
      <c r="AT1305" s="225" t="s">
        <v>153</v>
      </c>
      <c r="AU1305" s="225" t="s">
        <v>82</v>
      </c>
      <c r="AY1305" s="19" t="s">
        <v>151</v>
      </c>
      <c r="BE1305" s="226">
        <f>IF(N1305="základní",J1305,0)</f>
        <v>0</v>
      </c>
      <c r="BF1305" s="226">
        <f>IF(N1305="snížená",J1305,0)</f>
        <v>0</v>
      </c>
      <c r="BG1305" s="226">
        <f>IF(N1305="zákl. přenesená",J1305,0)</f>
        <v>0</v>
      </c>
      <c r="BH1305" s="226">
        <f>IF(N1305="sníž. přenesená",J1305,0)</f>
        <v>0</v>
      </c>
      <c r="BI1305" s="226">
        <f>IF(N1305="nulová",J1305,0)</f>
        <v>0</v>
      </c>
      <c r="BJ1305" s="19" t="s">
        <v>80</v>
      </c>
      <c r="BK1305" s="226">
        <f>ROUND(I1305*H1305,2)</f>
        <v>0</v>
      </c>
      <c r="BL1305" s="19" t="s">
        <v>253</v>
      </c>
      <c r="BM1305" s="225" t="s">
        <v>2270</v>
      </c>
    </row>
    <row r="1306" s="2" customFormat="1">
      <c r="A1306" s="40"/>
      <c r="B1306" s="41"/>
      <c r="C1306" s="42"/>
      <c r="D1306" s="227" t="s">
        <v>160</v>
      </c>
      <c r="E1306" s="42"/>
      <c r="F1306" s="228" t="s">
        <v>2271</v>
      </c>
      <c r="G1306" s="42"/>
      <c r="H1306" s="42"/>
      <c r="I1306" s="229"/>
      <c r="J1306" s="42"/>
      <c r="K1306" s="42"/>
      <c r="L1306" s="46"/>
      <c r="M1306" s="230"/>
      <c r="N1306" s="231"/>
      <c r="O1306" s="86"/>
      <c r="P1306" s="86"/>
      <c r="Q1306" s="86"/>
      <c r="R1306" s="86"/>
      <c r="S1306" s="86"/>
      <c r="T1306" s="87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T1306" s="19" t="s">
        <v>160</v>
      </c>
      <c r="AU1306" s="19" t="s">
        <v>82</v>
      </c>
    </row>
    <row r="1307" s="2" customFormat="1" ht="16.5" customHeight="1">
      <c r="A1307" s="40"/>
      <c r="B1307" s="41"/>
      <c r="C1307" s="214" t="s">
        <v>2272</v>
      </c>
      <c r="D1307" s="214" t="s">
        <v>153</v>
      </c>
      <c r="E1307" s="215" t="s">
        <v>2273</v>
      </c>
      <c r="F1307" s="216" t="s">
        <v>2274</v>
      </c>
      <c r="G1307" s="217" t="s">
        <v>405</v>
      </c>
      <c r="H1307" s="218">
        <v>1.3999999999999999</v>
      </c>
      <c r="I1307" s="219"/>
      <c r="J1307" s="220">
        <f>ROUND(I1307*H1307,2)</f>
        <v>0</v>
      </c>
      <c r="K1307" s="216" t="s">
        <v>157</v>
      </c>
      <c r="L1307" s="46"/>
      <c r="M1307" s="221" t="s">
        <v>19</v>
      </c>
      <c r="N1307" s="222" t="s">
        <v>43</v>
      </c>
      <c r="O1307" s="86"/>
      <c r="P1307" s="223">
        <f>O1307*H1307</f>
        <v>0</v>
      </c>
      <c r="Q1307" s="223">
        <v>0</v>
      </c>
      <c r="R1307" s="223">
        <f>Q1307*H1307</f>
        <v>0</v>
      </c>
      <c r="S1307" s="223">
        <v>0</v>
      </c>
      <c r="T1307" s="224">
        <f>S1307*H1307</f>
        <v>0</v>
      </c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R1307" s="225" t="s">
        <v>253</v>
      </c>
      <c r="AT1307" s="225" t="s">
        <v>153</v>
      </c>
      <c r="AU1307" s="225" t="s">
        <v>82</v>
      </c>
      <c r="AY1307" s="19" t="s">
        <v>151</v>
      </c>
      <c r="BE1307" s="226">
        <f>IF(N1307="základní",J1307,0)</f>
        <v>0</v>
      </c>
      <c r="BF1307" s="226">
        <f>IF(N1307="snížená",J1307,0)</f>
        <v>0</v>
      </c>
      <c r="BG1307" s="226">
        <f>IF(N1307="zákl. přenesená",J1307,0)</f>
        <v>0</v>
      </c>
      <c r="BH1307" s="226">
        <f>IF(N1307="sníž. přenesená",J1307,0)</f>
        <v>0</v>
      </c>
      <c r="BI1307" s="226">
        <f>IF(N1307="nulová",J1307,0)</f>
        <v>0</v>
      </c>
      <c r="BJ1307" s="19" t="s">
        <v>80</v>
      </c>
      <c r="BK1307" s="226">
        <f>ROUND(I1307*H1307,2)</f>
        <v>0</v>
      </c>
      <c r="BL1307" s="19" t="s">
        <v>253</v>
      </c>
      <c r="BM1307" s="225" t="s">
        <v>2275</v>
      </c>
    </row>
    <row r="1308" s="2" customFormat="1">
      <c r="A1308" s="40"/>
      <c r="B1308" s="41"/>
      <c r="C1308" s="42"/>
      <c r="D1308" s="227" t="s">
        <v>160</v>
      </c>
      <c r="E1308" s="42"/>
      <c r="F1308" s="228" t="s">
        <v>2276</v>
      </c>
      <c r="G1308" s="42"/>
      <c r="H1308" s="42"/>
      <c r="I1308" s="229"/>
      <c r="J1308" s="42"/>
      <c r="K1308" s="42"/>
      <c r="L1308" s="46"/>
      <c r="M1308" s="230"/>
      <c r="N1308" s="231"/>
      <c r="O1308" s="86"/>
      <c r="P1308" s="86"/>
      <c r="Q1308" s="86"/>
      <c r="R1308" s="86"/>
      <c r="S1308" s="86"/>
      <c r="T1308" s="87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T1308" s="19" t="s">
        <v>160</v>
      </c>
      <c r="AU1308" s="19" t="s">
        <v>82</v>
      </c>
    </row>
    <row r="1309" s="12" customFormat="1" ht="25.92" customHeight="1">
      <c r="A1309" s="12"/>
      <c r="B1309" s="198"/>
      <c r="C1309" s="199"/>
      <c r="D1309" s="200" t="s">
        <v>71</v>
      </c>
      <c r="E1309" s="201" t="s">
        <v>425</v>
      </c>
      <c r="F1309" s="201" t="s">
        <v>426</v>
      </c>
      <c r="G1309" s="199"/>
      <c r="H1309" s="199"/>
      <c r="I1309" s="202"/>
      <c r="J1309" s="203">
        <f>BK1309</f>
        <v>0</v>
      </c>
      <c r="K1309" s="199"/>
      <c r="L1309" s="204"/>
      <c r="M1309" s="205"/>
      <c r="N1309" s="206"/>
      <c r="O1309" s="206"/>
      <c r="P1309" s="207">
        <f>P1310</f>
        <v>0</v>
      </c>
      <c r="Q1309" s="206"/>
      <c r="R1309" s="207">
        <f>R1310</f>
        <v>0</v>
      </c>
      <c r="S1309" s="206"/>
      <c r="T1309" s="208">
        <f>T1310</f>
        <v>0</v>
      </c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R1309" s="209" t="s">
        <v>181</v>
      </c>
      <c r="AT1309" s="210" t="s">
        <v>71</v>
      </c>
      <c r="AU1309" s="210" t="s">
        <v>72</v>
      </c>
      <c r="AY1309" s="209" t="s">
        <v>151</v>
      </c>
      <c r="BK1309" s="211">
        <f>BK1310</f>
        <v>0</v>
      </c>
    </row>
    <row r="1310" s="12" customFormat="1" ht="22.8" customHeight="1">
      <c r="A1310" s="12"/>
      <c r="B1310" s="198"/>
      <c r="C1310" s="199"/>
      <c r="D1310" s="200" t="s">
        <v>71</v>
      </c>
      <c r="E1310" s="212" t="s">
        <v>977</v>
      </c>
      <c r="F1310" s="212" t="s">
        <v>978</v>
      </c>
      <c r="G1310" s="199"/>
      <c r="H1310" s="199"/>
      <c r="I1310" s="202"/>
      <c r="J1310" s="213">
        <f>BK1310</f>
        <v>0</v>
      </c>
      <c r="K1310" s="199"/>
      <c r="L1310" s="204"/>
      <c r="M1310" s="205"/>
      <c r="N1310" s="206"/>
      <c r="O1310" s="206"/>
      <c r="P1310" s="207">
        <f>SUM(P1311:P1312)</f>
        <v>0</v>
      </c>
      <c r="Q1310" s="206"/>
      <c r="R1310" s="207">
        <f>SUM(R1311:R1312)</f>
        <v>0</v>
      </c>
      <c r="S1310" s="206"/>
      <c r="T1310" s="208">
        <f>SUM(T1311:T1312)</f>
        <v>0</v>
      </c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R1310" s="209" t="s">
        <v>181</v>
      </c>
      <c r="AT1310" s="210" t="s">
        <v>71</v>
      </c>
      <c r="AU1310" s="210" t="s">
        <v>80</v>
      </c>
      <c r="AY1310" s="209" t="s">
        <v>151</v>
      </c>
      <c r="BK1310" s="211">
        <f>SUM(BK1311:BK1312)</f>
        <v>0</v>
      </c>
    </row>
    <row r="1311" s="2" customFormat="1" ht="21.75" customHeight="1">
      <c r="A1311" s="40"/>
      <c r="B1311" s="41"/>
      <c r="C1311" s="214" t="s">
        <v>2277</v>
      </c>
      <c r="D1311" s="214" t="s">
        <v>153</v>
      </c>
      <c r="E1311" s="215" t="s">
        <v>2278</v>
      </c>
      <c r="F1311" s="216" t="s">
        <v>2279</v>
      </c>
      <c r="G1311" s="217" t="s">
        <v>432</v>
      </c>
      <c r="H1311" s="218">
        <v>1</v>
      </c>
      <c r="I1311" s="219"/>
      <c r="J1311" s="220">
        <f>ROUND(I1311*H1311,2)</f>
        <v>0</v>
      </c>
      <c r="K1311" s="216" t="s">
        <v>19</v>
      </c>
      <c r="L1311" s="46"/>
      <c r="M1311" s="221" t="s">
        <v>19</v>
      </c>
      <c r="N1311" s="222" t="s">
        <v>43</v>
      </c>
      <c r="O1311" s="86"/>
      <c r="P1311" s="223">
        <f>O1311*H1311</f>
        <v>0</v>
      </c>
      <c r="Q1311" s="223">
        <v>0</v>
      </c>
      <c r="R1311" s="223">
        <f>Q1311*H1311</f>
        <v>0</v>
      </c>
      <c r="S1311" s="223">
        <v>0</v>
      </c>
      <c r="T1311" s="224">
        <f>S1311*H1311</f>
        <v>0</v>
      </c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R1311" s="225" t="s">
        <v>433</v>
      </c>
      <c r="AT1311" s="225" t="s">
        <v>153</v>
      </c>
      <c r="AU1311" s="225" t="s">
        <v>82</v>
      </c>
      <c r="AY1311" s="19" t="s">
        <v>151</v>
      </c>
      <c r="BE1311" s="226">
        <f>IF(N1311="základní",J1311,0)</f>
        <v>0</v>
      </c>
      <c r="BF1311" s="226">
        <f>IF(N1311="snížená",J1311,0)</f>
        <v>0</v>
      </c>
      <c r="BG1311" s="226">
        <f>IF(N1311="zákl. přenesená",J1311,0)</f>
        <v>0</v>
      </c>
      <c r="BH1311" s="226">
        <f>IF(N1311="sníž. přenesená",J1311,0)</f>
        <v>0</v>
      </c>
      <c r="BI1311" s="226">
        <f>IF(N1311="nulová",J1311,0)</f>
        <v>0</v>
      </c>
      <c r="BJ1311" s="19" t="s">
        <v>80</v>
      </c>
      <c r="BK1311" s="226">
        <f>ROUND(I1311*H1311,2)</f>
        <v>0</v>
      </c>
      <c r="BL1311" s="19" t="s">
        <v>433</v>
      </c>
      <c r="BM1311" s="225" t="s">
        <v>2280</v>
      </c>
    </row>
    <row r="1312" s="2" customFormat="1">
      <c r="A1312" s="40"/>
      <c r="B1312" s="41"/>
      <c r="C1312" s="42"/>
      <c r="D1312" s="227" t="s">
        <v>160</v>
      </c>
      <c r="E1312" s="42"/>
      <c r="F1312" s="228" t="s">
        <v>2281</v>
      </c>
      <c r="G1312" s="42"/>
      <c r="H1312" s="42"/>
      <c r="I1312" s="229"/>
      <c r="J1312" s="42"/>
      <c r="K1312" s="42"/>
      <c r="L1312" s="46"/>
      <c r="M1312" s="266"/>
      <c r="N1312" s="267"/>
      <c r="O1312" s="268"/>
      <c r="P1312" s="268"/>
      <c r="Q1312" s="268"/>
      <c r="R1312" s="268"/>
      <c r="S1312" s="268"/>
      <c r="T1312" s="269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T1312" s="19" t="s">
        <v>160</v>
      </c>
      <c r="AU1312" s="19" t="s">
        <v>82</v>
      </c>
    </row>
    <row r="1313" s="2" customFormat="1" ht="6.96" customHeight="1">
      <c r="A1313" s="40"/>
      <c r="B1313" s="61"/>
      <c r="C1313" s="62"/>
      <c r="D1313" s="62"/>
      <c r="E1313" s="62"/>
      <c r="F1313" s="62"/>
      <c r="G1313" s="62"/>
      <c r="H1313" s="62"/>
      <c r="I1313" s="62"/>
      <c r="J1313" s="62"/>
      <c r="K1313" s="62"/>
      <c r="L1313" s="46"/>
      <c r="M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</row>
  </sheetData>
  <sheetProtection sheet="1" autoFilter="0" formatColumns="0" formatRows="0" objects="1" scenarios="1" spinCount="100000" saltValue="og0KEWd03aI+Dok/eV6f+aoh4AiCpsu0L4+yrXwmp7wK5JmQ4IZO0G0TUQTa7zdzGIOJY/vc36i8Z9NFibrGjQ==" hashValue="FE+KQrsHfPFWeh+NOLmtl31/06vy9W/wRkN8nDSG4KrZ5KhT6wH7+c+ok3LFfc6hylBogMnrdp/1zpNR6JrezQ==" algorithmName="SHA-512" password="CC35"/>
  <autoFilter ref="C94:K1312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Benda</dc:creator>
  <cp:lastModifiedBy>Pavel Benda</cp:lastModifiedBy>
  <dcterms:created xsi:type="dcterms:W3CDTF">2021-03-22T17:01:07Z</dcterms:created>
  <dcterms:modified xsi:type="dcterms:W3CDTF">2021-03-22T17:01:23Z</dcterms:modified>
</cp:coreProperties>
</file>